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Users\U80862315\AppData\Local\rubicon\Acta Nova Client\Data\177617471\"/>
    </mc:Choice>
  </mc:AlternateContent>
  <xr:revisionPtr revIDLastSave="0" documentId="13_ncr:1_{7AFF7B25-1405-4C9A-B889-17E90254852F}" xr6:coauthVersionLast="47" xr6:coauthVersionMax="47" xr10:uidLastSave="{00000000-0000-0000-0000-000000000000}"/>
  <workbookProtection workbookAlgorithmName="SHA-512" workbookHashValue="0mXlUmIq4q5Xl8NkSLljU/AUXOVZO9ICevgsvMZkOalQENXeXVVhFrvijZgVWPBBbejrEwXEiiNApDCVgT1HFg==" workbookSaltValue="yTRVRm5tmPd0GmApnbbYTw==" workbookSpinCount="100000" lockStructure="1"/>
  <bookViews>
    <workbookView xWindow="-108" yWindow="-108" windowWidth="23256" windowHeight="12456" tabRatio="576" xr2:uid="{00000000-000D-0000-FFFF-FFFF00000000}"/>
  </bookViews>
  <sheets>
    <sheet name="1044Xf Instructions" sheetId="12" r:id="rId1"/>
    <sheet name="1044Af Demande" sheetId="3" r:id="rId2"/>
    <sheet name="1044Bf Données de base trav." sheetId="4" r:id="rId3"/>
    <sheet name="1044Ef Décompte" sheetId="1" r:id="rId4"/>
    <sheet name="Hilfsdaten" sheetId="5" state="hidden" r:id="rId5"/>
    <sheet name="Übersetzungstexte" sheetId="6" state="hidden" r:id="rId6"/>
  </sheets>
  <externalReferences>
    <externalReference r:id="rId7"/>
    <externalReference r:id="rId8"/>
    <externalReference r:id="rId9"/>
    <externalReference r:id="rId10"/>
  </externalReferences>
  <definedNames>
    <definedName name="_xlnm.Print_Area" localSheetId="1">'1044Af Demande'!$A$1:$B$41</definedName>
    <definedName name="_xlnm.Print_Area" localSheetId="2">'1044Bf Données de base trav.'!$A$1:$K$207</definedName>
    <definedName name="_xlnm.Print_Titles" localSheetId="2">'1044Bf Données de base trav.'!$4:$6</definedName>
    <definedName name="_xlnm.Print_Titles" localSheetId="3">'1044Ef Décompte'!$8:$10</definedName>
    <definedName name="MAnzahl" localSheetId="0">[1]Hilfsdaten!$F$3:$F$25</definedName>
    <definedName name="MAnzahl">#REF!</definedName>
    <definedName name="Print_Area" localSheetId="1">'1044Af Demande'!$A$3:$B$41</definedName>
    <definedName name="Print_Area" localSheetId="2">'1044Bf Données de base trav.'!$A$1:$H$107</definedName>
    <definedName name="Stand" localSheetId="0">'[2]Parameter &amp; Prozesse'!$A$3:$A$14</definedName>
    <definedName name="Stand">'[3]Parameter &amp; Prozesse'!$A$3:$A$14</definedName>
    <definedName name="Status_LO" localSheetId="0">'[2]Parameter &amp; Prozesse'!$A$18:$A$30</definedName>
    <definedName name="Status_LO">'[3]Parameter &amp; Prozesse'!$A$18:$A$30</definedName>
    <definedName name="t_art">[4]Parameter!$B$7:$B$9</definedName>
    <definedName name="t_JN">[4]Parameter!$B$13</definedName>
    <definedName name="t_komplexität">[4]Parameter!$B$18:$B$20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1" i="1" l="1"/>
  <c r="G111" i="1" s="1"/>
  <c r="B111" i="1"/>
  <c r="C111" i="1"/>
  <c r="D111" i="1"/>
  <c r="E111" i="1"/>
  <c r="F111" i="1"/>
  <c r="H111" i="1"/>
  <c r="I111" i="1"/>
  <c r="J111" i="1"/>
  <c r="K111" i="1"/>
  <c r="L111" i="1"/>
  <c r="M111" i="1"/>
  <c r="N111" i="1"/>
  <c r="P111" i="1"/>
  <c r="Q111" i="1"/>
  <c r="R111" i="1"/>
  <c r="A112" i="1"/>
  <c r="P112" i="1" s="1"/>
  <c r="B112" i="1"/>
  <c r="C112" i="1"/>
  <c r="D112" i="1"/>
  <c r="E112" i="1"/>
  <c r="F112" i="1"/>
  <c r="H112" i="1"/>
  <c r="I112" i="1"/>
  <c r="J112" i="1"/>
  <c r="O112" i="1"/>
  <c r="R112" i="1"/>
  <c r="A113" i="1"/>
  <c r="N113" i="1" s="1"/>
  <c r="B113" i="1"/>
  <c r="C113" i="1"/>
  <c r="D113" i="1"/>
  <c r="E113" i="1"/>
  <c r="F113" i="1"/>
  <c r="H113" i="1"/>
  <c r="I113" i="1"/>
  <c r="J113" i="1"/>
  <c r="A114" i="1"/>
  <c r="R114" i="1" s="1"/>
  <c r="B114" i="1"/>
  <c r="C114" i="1"/>
  <c r="D114" i="1"/>
  <c r="E114" i="1"/>
  <c r="F114" i="1"/>
  <c r="H114" i="1"/>
  <c r="J114" i="1"/>
  <c r="K114" i="1"/>
  <c r="A115" i="1"/>
  <c r="R115" i="1" s="1"/>
  <c r="B115" i="1"/>
  <c r="C115" i="1"/>
  <c r="D115" i="1"/>
  <c r="E115" i="1"/>
  <c r="F115" i="1"/>
  <c r="H115" i="1"/>
  <c r="J115" i="1"/>
  <c r="P115" i="1"/>
  <c r="A116" i="1"/>
  <c r="G116" i="1" s="1"/>
  <c r="B116" i="1"/>
  <c r="C116" i="1"/>
  <c r="D116" i="1"/>
  <c r="E116" i="1"/>
  <c r="F116" i="1"/>
  <c r="H116" i="1"/>
  <c r="J116" i="1"/>
  <c r="Q116" i="1"/>
  <c r="A117" i="1"/>
  <c r="N117" i="1" s="1"/>
  <c r="B117" i="1"/>
  <c r="C117" i="1"/>
  <c r="D117" i="1"/>
  <c r="E117" i="1"/>
  <c r="F117" i="1"/>
  <c r="H117" i="1"/>
  <c r="J117" i="1"/>
  <c r="A118" i="1"/>
  <c r="N118" i="1" s="1"/>
  <c r="B118" i="1"/>
  <c r="C118" i="1"/>
  <c r="D118" i="1"/>
  <c r="E118" i="1"/>
  <c r="F118" i="1"/>
  <c r="H118" i="1"/>
  <c r="J118" i="1"/>
  <c r="L118" i="1"/>
  <c r="M118" i="1"/>
  <c r="A119" i="1"/>
  <c r="R119" i="1" s="1"/>
  <c r="B119" i="1"/>
  <c r="C119" i="1"/>
  <c r="D119" i="1"/>
  <c r="E119" i="1"/>
  <c r="F119" i="1"/>
  <c r="H119" i="1"/>
  <c r="J119" i="1"/>
  <c r="L119" i="1"/>
  <c r="M119" i="1"/>
  <c r="A120" i="1"/>
  <c r="G120" i="1" s="1"/>
  <c r="B120" i="1"/>
  <c r="C120" i="1"/>
  <c r="D120" i="1"/>
  <c r="E120" i="1"/>
  <c r="F120" i="1"/>
  <c r="H120" i="1"/>
  <c r="I120" i="1"/>
  <c r="J120" i="1"/>
  <c r="L120" i="1"/>
  <c r="N120" i="1"/>
  <c r="Q120" i="1"/>
  <c r="A121" i="1"/>
  <c r="M121" i="1" s="1"/>
  <c r="B121" i="1"/>
  <c r="C121" i="1"/>
  <c r="D121" i="1"/>
  <c r="E121" i="1"/>
  <c r="F121" i="1"/>
  <c r="H121" i="1"/>
  <c r="J121" i="1"/>
  <c r="A122" i="1"/>
  <c r="R122" i="1" s="1"/>
  <c r="B122" i="1"/>
  <c r="C122" i="1"/>
  <c r="D122" i="1"/>
  <c r="E122" i="1"/>
  <c r="F122" i="1"/>
  <c r="H122" i="1"/>
  <c r="J122" i="1"/>
  <c r="A123" i="1"/>
  <c r="R123" i="1" s="1"/>
  <c r="B123" i="1"/>
  <c r="C123" i="1"/>
  <c r="D123" i="1"/>
  <c r="E123" i="1"/>
  <c r="F123" i="1"/>
  <c r="H123" i="1"/>
  <c r="J123" i="1"/>
  <c r="K123" i="1"/>
  <c r="A124" i="1"/>
  <c r="G124" i="1" s="1"/>
  <c r="B124" i="1"/>
  <c r="C124" i="1"/>
  <c r="D124" i="1"/>
  <c r="E124" i="1"/>
  <c r="F124" i="1"/>
  <c r="H124" i="1"/>
  <c r="J124" i="1"/>
  <c r="N124" i="1"/>
  <c r="A125" i="1"/>
  <c r="M125" i="1" s="1"/>
  <c r="B125" i="1"/>
  <c r="C125" i="1"/>
  <c r="D125" i="1"/>
  <c r="E125" i="1"/>
  <c r="F125" i="1"/>
  <c r="H125" i="1"/>
  <c r="I125" i="1"/>
  <c r="J125" i="1"/>
  <c r="Q125" i="1"/>
  <c r="R125" i="1"/>
  <c r="A126" i="1"/>
  <c r="N126" i="1" s="1"/>
  <c r="B126" i="1"/>
  <c r="C126" i="1"/>
  <c r="D126" i="1"/>
  <c r="E126" i="1"/>
  <c r="F126" i="1"/>
  <c r="H126" i="1"/>
  <c r="J126" i="1"/>
  <c r="A127" i="1"/>
  <c r="R127" i="1" s="1"/>
  <c r="B127" i="1"/>
  <c r="C127" i="1"/>
  <c r="D127" i="1"/>
  <c r="E127" i="1"/>
  <c r="F127" i="1"/>
  <c r="H127" i="1"/>
  <c r="I127" i="1"/>
  <c r="J127" i="1"/>
  <c r="L127" i="1"/>
  <c r="M127" i="1"/>
  <c r="N127" i="1"/>
  <c r="Q127" i="1"/>
  <c r="A128" i="1"/>
  <c r="G128" i="1" s="1"/>
  <c r="B128" i="1"/>
  <c r="C128" i="1"/>
  <c r="D128" i="1"/>
  <c r="E128" i="1"/>
  <c r="F128" i="1"/>
  <c r="H128" i="1"/>
  <c r="J128" i="1"/>
  <c r="N128" i="1"/>
  <c r="A129" i="1"/>
  <c r="M129" i="1" s="1"/>
  <c r="B129" i="1"/>
  <c r="C129" i="1"/>
  <c r="D129" i="1"/>
  <c r="E129" i="1"/>
  <c r="F129" i="1"/>
  <c r="H129" i="1"/>
  <c r="J129" i="1"/>
  <c r="A130" i="1"/>
  <c r="G130" i="1" s="1"/>
  <c r="B130" i="1"/>
  <c r="C130" i="1"/>
  <c r="D130" i="1"/>
  <c r="E130" i="1"/>
  <c r="F130" i="1"/>
  <c r="H130" i="1"/>
  <c r="I130" i="1"/>
  <c r="J130" i="1"/>
  <c r="K130" i="1"/>
  <c r="L130" i="1"/>
  <c r="P130" i="1"/>
  <c r="Q130" i="1"/>
  <c r="R130" i="1"/>
  <c r="A131" i="1"/>
  <c r="R131" i="1" s="1"/>
  <c r="B131" i="1"/>
  <c r="C131" i="1"/>
  <c r="D131" i="1"/>
  <c r="E131" i="1"/>
  <c r="F131" i="1"/>
  <c r="H131" i="1"/>
  <c r="I131" i="1"/>
  <c r="J131" i="1"/>
  <c r="L131" i="1"/>
  <c r="M131" i="1"/>
  <c r="A132" i="1"/>
  <c r="G132" i="1" s="1"/>
  <c r="B132" i="1"/>
  <c r="C132" i="1"/>
  <c r="D132" i="1"/>
  <c r="E132" i="1"/>
  <c r="F132" i="1"/>
  <c r="H132" i="1"/>
  <c r="J132" i="1"/>
  <c r="A133" i="1"/>
  <c r="M133" i="1" s="1"/>
  <c r="B133" i="1"/>
  <c r="C133" i="1"/>
  <c r="D133" i="1"/>
  <c r="E133" i="1"/>
  <c r="F133" i="1"/>
  <c r="H133" i="1"/>
  <c r="J133" i="1"/>
  <c r="A134" i="1"/>
  <c r="N134" i="1" s="1"/>
  <c r="B134" i="1"/>
  <c r="C134" i="1"/>
  <c r="D134" i="1"/>
  <c r="E134" i="1"/>
  <c r="F134" i="1"/>
  <c r="H134" i="1"/>
  <c r="I134" i="1"/>
  <c r="J134" i="1"/>
  <c r="K134" i="1"/>
  <c r="L134" i="1"/>
  <c r="R134" i="1"/>
  <c r="A135" i="1"/>
  <c r="R135" i="1" s="1"/>
  <c r="B135" i="1"/>
  <c r="C135" i="1"/>
  <c r="D135" i="1"/>
  <c r="E135" i="1"/>
  <c r="F135" i="1"/>
  <c r="H135" i="1"/>
  <c r="I135" i="1"/>
  <c r="J135" i="1"/>
  <c r="N135" i="1"/>
  <c r="A136" i="1"/>
  <c r="G136" i="1" s="1"/>
  <c r="B136" i="1"/>
  <c r="C136" i="1"/>
  <c r="D136" i="1"/>
  <c r="E136" i="1"/>
  <c r="F136" i="1"/>
  <c r="H136" i="1"/>
  <c r="J136" i="1"/>
  <c r="A137" i="1"/>
  <c r="M137" i="1" s="1"/>
  <c r="B137" i="1"/>
  <c r="C137" i="1"/>
  <c r="D137" i="1"/>
  <c r="E137" i="1"/>
  <c r="F137" i="1"/>
  <c r="H137" i="1"/>
  <c r="I137" i="1"/>
  <c r="J137" i="1"/>
  <c r="A138" i="1"/>
  <c r="M138" i="1" s="1"/>
  <c r="B138" i="1"/>
  <c r="C138" i="1"/>
  <c r="D138" i="1"/>
  <c r="E138" i="1"/>
  <c r="F138" i="1"/>
  <c r="H138" i="1"/>
  <c r="J138" i="1"/>
  <c r="L138" i="1"/>
  <c r="A139" i="1"/>
  <c r="R139" i="1" s="1"/>
  <c r="B139" i="1"/>
  <c r="C139" i="1"/>
  <c r="D139" i="1"/>
  <c r="E139" i="1"/>
  <c r="F139" i="1"/>
  <c r="H139" i="1"/>
  <c r="J139" i="1"/>
  <c r="L139" i="1"/>
  <c r="M139" i="1"/>
  <c r="A140" i="1"/>
  <c r="G140" i="1" s="1"/>
  <c r="B140" i="1"/>
  <c r="C140" i="1"/>
  <c r="D140" i="1"/>
  <c r="E140" i="1"/>
  <c r="F140" i="1"/>
  <c r="H140" i="1"/>
  <c r="J140" i="1"/>
  <c r="Q140" i="1"/>
  <c r="A141" i="1"/>
  <c r="M141" i="1" s="1"/>
  <c r="B141" i="1"/>
  <c r="C141" i="1"/>
  <c r="D141" i="1"/>
  <c r="E141" i="1"/>
  <c r="F141" i="1"/>
  <c r="H141" i="1"/>
  <c r="J141" i="1"/>
  <c r="O141" i="1"/>
  <c r="P141" i="1"/>
  <c r="A142" i="1"/>
  <c r="R142" i="1" s="1"/>
  <c r="B142" i="1"/>
  <c r="C142" i="1"/>
  <c r="D142" i="1"/>
  <c r="E142" i="1"/>
  <c r="F142" i="1"/>
  <c r="H142" i="1"/>
  <c r="J142" i="1"/>
  <c r="A143" i="1"/>
  <c r="R143" i="1" s="1"/>
  <c r="B143" i="1"/>
  <c r="C143" i="1"/>
  <c r="D143" i="1"/>
  <c r="E143" i="1"/>
  <c r="F143" i="1"/>
  <c r="H143" i="1"/>
  <c r="J143" i="1"/>
  <c r="K143" i="1"/>
  <c r="A144" i="1"/>
  <c r="G144" i="1" s="1"/>
  <c r="B144" i="1"/>
  <c r="C144" i="1"/>
  <c r="D144" i="1"/>
  <c r="E144" i="1"/>
  <c r="F144" i="1"/>
  <c r="H144" i="1"/>
  <c r="J144" i="1"/>
  <c r="A145" i="1"/>
  <c r="M145" i="1" s="1"/>
  <c r="B145" i="1"/>
  <c r="C145" i="1"/>
  <c r="D145" i="1"/>
  <c r="E145" i="1"/>
  <c r="F145" i="1"/>
  <c r="H145" i="1"/>
  <c r="J145" i="1"/>
  <c r="P145" i="1"/>
  <c r="A146" i="1"/>
  <c r="G146" i="1" s="1"/>
  <c r="B146" i="1"/>
  <c r="C146" i="1"/>
  <c r="D146" i="1"/>
  <c r="E146" i="1"/>
  <c r="F146" i="1"/>
  <c r="H146" i="1"/>
  <c r="J146" i="1"/>
  <c r="N146" i="1"/>
  <c r="A147" i="1"/>
  <c r="R147" i="1" s="1"/>
  <c r="B147" i="1"/>
  <c r="C147" i="1"/>
  <c r="D147" i="1"/>
  <c r="E147" i="1"/>
  <c r="F147" i="1"/>
  <c r="H147" i="1"/>
  <c r="J147" i="1"/>
  <c r="A148" i="1"/>
  <c r="G148" i="1" s="1"/>
  <c r="B148" i="1"/>
  <c r="C148" i="1"/>
  <c r="D148" i="1"/>
  <c r="E148" i="1"/>
  <c r="F148" i="1"/>
  <c r="H148" i="1"/>
  <c r="J148" i="1"/>
  <c r="A149" i="1"/>
  <c r="M149" i="1" s="1"/>
  <c r="B149" i="1"/>
  <c r="C149" i="1"/>
  <c r="D149" i="1"/>
  <c r="E149" i="1"/>
  <c r="F149" i="1"/>
  <c r="H149" i="1"/>
  <c r="J149" i="1"/>
  <c r="L149" i="1"/>
  <c r="A150" i="1"/>
  <c r="L150" i="1" s="1"/>
  <c r="B150" i="1"/>
  <c r="C150" i="1"/>
  <c r="D150" i="1"/>
  <c r="E150" i="1"/>
  <c r="F150" i="1"/>
  <c r="H150" i="1"/>
  <c r="J150" i="1"/>
  <c r="K150" i="1"/>
  <c r="N150" i="1"/>
  <c r="O150" i="1"/>
  <c r="A151" i="1"/>
  <c r="R151" i="1" s="1"/>
  <c r="B151" i="1"/>
  <c r="C151" i="1"/>
  <c r="D151" i="1"/>
  <c r="E151" i="1"/>
  <c r="F151" i="1"/>
  <c r="H151" i="1"/>
  <c r="J151" i="1"/>
  <c r="A152" i="1"/>
  <c r="G152" i="1" s="1"/>
  <c r="B152" i="1"/>
  <c r="C152" i="1"/>
  <c r="D152" i="1"/>
  <c r="E152" i="1"/>
  <c r="F152" i="1"/>
  <c r="H152" i="1"/>
  <c r="J152" i="1"/>
  <c r="N152" i="1"/>
  <c r="A153" i="1"/>
  <c r="M153" i="1" s="1"/>
  <c r="B153" i="1"/>
  <c r="C153" i="1"/>
  <c r="D153" i="1"/>
  <c r="E153" i="1"/>
  <c r="F153" i="1"/>
  <c r="H153" i="1"/>
  <c r="J153" i="1"/>
  <c r="L153" i="1"/>
  <c r="O153" i="1"/>
  <c r="A154" i="1"/>
  <c r="R154" i="1" s="1"/>
  <c r="B154" i="1"/>
  <c r="C154" i="1"/>
  <c r="D154" i="1"/>
  <c r="E154" i="1"/>
  <c r="F154" i="1"/>
  <c r="H154" i="1"/>
  <c r="J154" i="1"/>
  <c r="M154" i="1"/>
  <c r="A155" i="1"/>
  <c r="R155" i="1" s="1"/>
  <c r="B155" i="1"/>
  <c r="C155" i="1"/>
  <c r="D155" i="1"/>
  <c r="E155" i="1"/>
  <c r="F155" i="1"/>
  <c r="H155" i="1"/>
  <c r="J155" i="1"/>
  <c r="A156" i="1"/>
  <c r="G156" i="1" s="1"/>
  <c r="B156" i="1"/>
  <c r="C156" i="1"/>
  <c r="D156" i="1"/>
  <c r="E156" i="1"/>
  <c r="F156" i="1"/>
  <c r="H156" i="1"/>
  <c r="J156" i="1"/>
  <c r="N156" i="1"/>
  <c r="Q156" i="1"/>
  <c r="A157" i="1"/>
  <c r="M157" i="1" s="1"/>
  <c r="B157" i="1"/>
  <c r="C157" i="1"/>
  <c r="D157" i="1"/>
  <c r="E157" i="1"/>
  <c r="F157" i="1"/>
  <c r="H157" i="1"/>
  <c r="J157" i="1"/>
  <c r="A158" i="1"/>
  <c r="N158" i="1" s="1"/>
  <c r="B158" i="1"/>
  <c r="C158" i="1"/>
  <c r="D158" i="1"/>
  <c r="E158" i="1"/>
  <c r="F158" i="1"/>
  <c r="H158" i="1"/>
  <c r="I158" i="1"/>
  <c r="J158" i="1"/>
  <c r="M158" i="1"/>
  <c r="Q158" i="1"/>
  <c r="A159" i="1"/>
  <c r="R159" i="1" s="1"/>
  <c r="B159" i="1"/>
  <c r="C159" i="1"/>
  <c r="D159" i="1"/>
  <c r="E159" i="1"/>
  <c r="F159" i="1"/>
  <c r="H159" i="1"/>
  <c r="J159" i="1"/>
  <c r="L159" i="1"/>
  <c r="P159" i="1"/>
  <c r="A160" i="1"/>
  <c r="G160" i="1" s="1"/>
  <c r="B160" i="1"/>
  <c r="C160" i="1"/>
  <c r="D160" i="1"/>
  <c r="E160" i="1"/>
  <c r="F160" i="1"/>
  <c r="H160" i="1"/>
  <c r="J160" i="1"/>
  <c r="N160" i="1"/>
  <c r="A161" i="1"/>
  <c r="M161" i="1" s="1"/>
  <c r="B161" i="1"/>
  <c r="C161" i="1"/>
  <c r="D161" i="1"/>
  <c r="E161" i="1"/>
  <c r="F161" i="1"/>
  <c r="H161" i="1"/>
  <c r="J161" i="1"/>
  <c r="A162" i="1"/>
  <c r="K162" i="1" s="1"/>
  <c r="B162" i="1"/>
  <c r="C162" i="1"/>
  <c r="D162" i="1"/>
  <c r="E162" i="1"/>
  <c r="F162" i="1"/>
  <c r="H162" i="1"/>
  <c r="J162" i="1"/>
  <c r="R162" i="1"/>
  <c r="A163" i="1"/>
  <c r="R163" i="1" s="1"/>
  <c r="B163" i="1"/>
  <c r="C163" i="1"/>
  <c r="D163" i="1"/>
  <c r="E163" i="1"/>
  <c r="F163" i="1"/>
  <c r="H163" i="1"/>
  <c r="J163" i="1"/>
  <c r="L163" i="1"/>
  <c r="A164" i="1"/>
  <c r="G164" i="1" s="1"/>
  <c r="B164" i="1"/>
  <c r="C164" i="1"/>
  <c r="D164" i="1"/>
  <c r="E164" i="1"/>
  <c r="F164" i="1"/>
  <c r="H164" i="1"/>
  <c r="J164" i="1"/>
  <c r="A165" i="1"/>
  <c r="M165" i="1" s="1"/>
  <c r="B165" i="1"/>
  <c r="C165" i="1"/>
  <c r="D165" i="1"/>
  <c r="E165" i="1"/>
  <c r="F165" i="1"/>
  <c r="H165" i="1"/>
  <c r="J165" i="1"/>
  <c r="L165" i="1"/>
  <c r="O165" i="1"/>
  <c r="A166" i="1"/>
  <c r="N166" i="1" s="1"/>
  <c r="B166" i="1"/>
  <c r="C166" i="1"/>
  <c r="D166" i="1"/>
  <c r="E166" i="1"/>
  <c r="F166" i="1"/>
  <c r="H166" i="1"/>
  <c r="J166" i="1"/>
  <c r="L166" i="1"/>
  <c r="M166" i="1"/>
  <c r="Q166" i="1"/>
  <c r="A167" i="1"/>
  <c r="R167" i="1" s="1"/>
  <c r="B167" i="1"/>
  <c r="C167" i="1"/>
  <c r="D167" i="1"/>
  <c r="E167" i="1"/>
  <c r="F167" i="1"/>
  <c r="H167" i="1"/>
  <c r="J167" i="1"/>
  <c r="L167" i="1"/>
  <c r="A168" i="1"/>
  <c r="G168" i="1" s="1"/>
  <c r="B168" i="1"/>
  <c r="C168" i="1"/>
  <c r="D168" i="1"/>
  <c r="E168" i="1"/>
  <c r="F168" i="1"/>
  <c r="H168" i="1"/>
  <c r="J168" i="1"/>
  <c r="A169" i="1"/>
  <c r="M169" i="1" s="1"/>
  <c r="B169" i="1"/>
  <c r="C169" i="1"/>
  <c r="D169" i="1"/>
  <c r="E169" i="1"/>
  <c r="F169" i="1"/>
  <c r="H169" i="1"/>
  <c r="I169" i="1"/>
  <c r="J169" i="1"/>
  <c r="A170" i="1"/>
  <c r="R170" i="1" s="1"/>
  <c r="B170" i="1"/>
  <c r="C170" i="1"/>
  <c r="D170" i="1"/>
  <c r="E170" i="1"/>
  <c r="F170" i="1"/>
  <c r="H170" i="1"/>
  <c r="J170" i="1"/>
  <c r="A171" i="1"/>
  <c r="R171" i="1" s="1"/>
  <c r="B171" i="1"/>
  <c r="C171" i="1"/>
  <c r="D171" i="1"/>
  <c r="E171" i="1"/>
  <c r="F171" i="1"/>
  <c r="H171" i="1"/>
  <c r="J171" i="1"/>
  <c r="A172" i="1"/>
  <c r="L172" i="1" s="1"/>
  <c r="B172" i="1"/>
  <c r="C172" i="1"/>
  <c r="D172" i="1"/>
  <c r="E172" i="1"/>
  <c r="F172" i="1"/>
  <c r="H172" i="1"/>
  <c r="J172" i="1"/>
  <c r="N172" i="1"/>
  <c r="Q172" i="1"/>
  <c r="R172" i="1"/>
  <c r="A173" i="1"/>
  <c r="M173" i="1" s="1"/>
  <c r="B173" i="1"/>
  <c r="C173" i="1"/>
  <c r="D173" i="1"/>
  <c r="E173" i="1"/>
  <c r="F173" i="1"/>
  <c r="H173" i="1"/>
  <c r="J173" i="1"/>
  <c r="A174" i="1"/>
  <c r="M174" i="1" s="1"/>
  <c r="B174" i="1"/>
  <c r="C174" i="1"/>
  <c r="D174" i="1"/>
  <c r="E174" i="1"/>
  <c r="F174" i="1"/>
  <c r="H174" i="1"/>
  <c r="J174" i="1"/>
  <c r="A175" i="1"/>
  <c r="R175" i="1" s="1"/>
  <c r="B175" i="1"/>
  <c r="C175" i="1"/>
  <c r="D175" i="1"/>
  <c r="E175" i="1"/>
  <c r="F175" i="1"/>
  <c r="H175" i="1"/>
  <c r="J175" i="1"/>
  <c r="K175" i="1"/>
  <c r="A176" i="1"/>
  <c r="Q176" i="1" s="1"/>
  <c r="B176" i="1"/>
  <c r="C176" i="1"/>
  <c r="D176" i="1"/>
  <c r="E176" i="1"/>
  <c r="F176" i="1"/>
  <c r="H176" i="1"/>
  <c r="J176" i="1"/>
  <c r="A177" i="1"/>
  <c r="M177" i="1" s="1"/>
  <c r="B177" i="1"/>
  <c r="C177" i="1"/>
  <c r="D177" i="1"/>
  <c r="E177" i="1"/>
  <c r="F177" i="1"/>
  <c r="H177" i="1"/>
  <c r="J177" i="1"/>
  <c r="O177" i="1"/>
  <c r="A178" i="1"/>
  <c r="G178" i="1" s="1"/>
  <c r="B178" i="1"/>
  <c r="C178" i="1"/>
  <c r="D178" i="1"/>
  <c r="E178" i="1"/>
  <c r="F178" i="1"/>
  <c r="H178" i="1"/>
  <c r="J178" i="1"/>
  <c r="K178" i="1"/>
  <c r="L178" i="1"/>
  <c r="A179" i="1"/>
  <c r="R179" i="1" s="1"/>
  <c r="B179" i="1"/>
  <c r="C179" i="1"/>
  <c r="D179" i="1"/>
  <c r="E179" i="1"/>
  <c r="F179" i="1"/>
  <c r="H179" i="1"/>
  <c r="J179" i="1"/>
  <c r="A180" i="1"/>
  <c r="Q180" i="1" s="1"/>
  <c r="B180" i="1"/>
  <c r="C180" i="1"/>
  <c r="D180" i="1"/>
  <c r="E180" i="1"/>
  <c r="F180" i="1"/>
  <c r="H180" i="1"/>
  <c r="J180" i="1"/>
  <c r="R180" i="1"/>
  <c r="A181" i="1"/>
  <c r="M181" i="1" s="1"/>
  <c r="B181" i="1"/>
  <c r="C181" i="1"/>
  <c r="D181" i="1"/>
  <c r="E181" i="1"/>
  <c r="F181" i="1"/>
  <c r="H181" i="1"/>
  <c r="J181" i="1"/>
  <c r="A182" i="1"/>
  <c r="L182" i="1" s="1"/>
  <c r="B182" i="1"/>
  <c r="C182" i="1"/>
  <c r="D182" i="1"/>
  <c r="E182" i="1"/>
  <c r="F182" i="1"/>
  <c r="H182" i="1"/>
  <c r="J182" i="1"/>
  <c r="A183" i="1"/>
  <c r="R183" i="1" s="1"/>
  <c r="B183" i="1"/>
  <c r="C183" i="1"/>
  <c r="D183" i="1"/>
  <c r="E183" i="1"/>
  <c r="F183" i="1"/>
  <c r="H183" i="1"/>
  <c r="J183" i="1"/>
  <c r="A184" i="1"/>
  <c r="L184" i="1" s="1"/>
  <c r="B184" i="1"/>
  <c r="C184" i="1"/>
  <c r="D184" i="1"/>
  <c r="E184" i="1"/>
  <c r="F184" i="1"/>
  <c r="H184" i="1"/>
  <c r="J184" i="1"/>
  <c r="A185" i="1"/>
  <c r="N185" i="1" s="1"/>
  <c r="B185" i="1"/>
  <c r="C185" i="1"/>
  <c r="D185" i="1"/>
  <c r="E185" i="1"/>
  <c r="F185" i="1"/>
  <c r="H185" i="1"/>
  <c r="J185" i="1"/>
  <c r="A186" i="1"/>
  <c r="L186" i="1" s="1"/>
  <c r="B186" i="1"/>
  <c r="C186" i="1"/>
  <c r="D186" i="1"/>
  <c r="E186" i="1"/>
  <c r="F186" i="1"/>
  <c r="H186" i="1"/>
  <c r="J186" i="1"/>
  <c r="A187" i="1"/>
  <c r="K187" i="1" s="1"/>
  <c r="B187" i="1"/>
  <c r="C187" i="1"/>
  <c r="D187" i="1"/>
  <c r="E187" i="1"/>
  <c r="F187" i="1"/>
  <c r="H187" i="1"/>
  <c r="J187" i="1"/>
  <c r="A188" i="1"/>
  <c r="K188" i="1" s="1"/>
  <c r="B188" i="1"/>
  <c r="C188" i="1"/>
  <c r="D188" i="1"/>
  <c r="E188" i="1"/>
  <c r="F188" i="1"/>
  <c r="H188" i="1"/>
  <c r="J188" i="1"/>
  <c r="A189" i="1"/>
  <c r="O189" i="1" s="1"/>
  <c r="B189" i="1"/>
  <c r="C189" i="1"/>
  <c r="D189" i="1"/>
  <c r="E189" i="1"/>
  <c r="F189" i="1"/>
  <c r="H189" i="1"/>
  <c r="J189" i="1"/>
  <c r="L189" i="1"/>
  <c r="M189" i="1"/>
  <c r="A190" i="1"/>
  <c r="L190" i="1" s="1"/>
  <c r="B190" i="1"/>
  <c r="C190" i="1"/>
  <c r="D190" i="1"/>
  <c r="E190" i="1"/>
  <c r="F190" i="1"/>
  <c r="H190" i="1"/>
  <c r="J190" i="1"/>
  <c r="A191" i="1"/>
  <c r="P191" i="1" s="1"/>
  <c r="B191" i="1"/>
  <c r="C191" i="1"/>
  <c r="D191" i="1"/>
  <c r="E191" i="1"/>
  <c r="F191" i="1"/>
  <c r="H191" i="1"/>
  <c r="J191" i="1"/>
  <c r="A192" i="1"/>
  <c r="I192" i="1" s="1"/>
  <c r="B192" i="1"/>
  <c r="C192" i="1"/>
  <c r="D192" i="1"/>
  <c r="E192" i="1"/>
  <c r="F192" i="1"/>
  <c r="H192" i="1"/>
  <c r="J192" i="1"/>
  <c r="A193" i="1"/>
  <c r="L193" i="1" s="1"/>
  <c r="B193" i="1"/>
  <c r="C193" i="1"/>
  <c r="D193" i="1"/>
  <c r="E193" i="1"/>
  <c r="F193" i="1"/>
  <c r="H193" i="1"/>
  <c r="J193" i="1"/>
  <c r="A194" i="1"/>
  <c r="M194" i="1" s="1"/>
  <c r="B194" i="1"/>
  <c r="C194" i="1"/>
  <c r="D194" i="1"/>
  <c r="E194" i="1"/>
  <c r="F194" i="1"/>
  <c r="H194" i="1"/>
  <c r="J194" i="1"/>
  <c r="A195" i="1"/>
  <c r="G195" i="1" s="1"/>
  <c r="B195" i="1"/>
  <c r="C195" i="1"/>
  <c r="D195" i="1"/>
  <c r="E195" i="1"/>
  <c r="F195" i="1"/>
  <c r="H195" i="1"/>
  <c r="J195" i="1"/>
  <c r="A196" i="1"/>
  <c r="R196" i="1" s="1"/>
  <c r="B196" i="1"/>
  <c r="C196" i="1"/>
  <c r="D196" i="1"/>
  <c r="E196" i="1"/>
  <c r="F196" i="1"/>
  <c r="H196" i="1"/>
  <c r="J196" i="1"/>
  <c r="A197" i="1"/>
  <c r="M197" i="1" s="1"/>
  <c r="B197" i="1"/>
  <c r="C197" i="1"/>
  <c r="D197" i="1"/>
  <c r="E197" i="1"/>
  <c r="F197" i="1"/>
  <c r="G197" i="1"/>
  <c r="H197" i="1"/>
  <c r="I197" i="1"/>
  <c r="J197" i="1"/>
  <c r="K197" i="1"/>
  <c r="L197" i="1"/>
  <c r="N197" i="1"/>
  <c r="O197" i="1"/>
  <c r="P197" i="1"/>
  <c r="Q197" i="1"/>
  <c r="R197" i="1"/>
  <c r="A198" i="1"/>
  <c r="N198" i="1" s="1"/>
  <c r="B198" i="1"/>
  <c r="C198" i="1"/>
  <c r="D198" i="1"/>
  <c r="E198" i="1"/>
  <c r="F198" i="1"/>
  <c r="H198" i="1"/>
  <c r="J198" i="1"/>
  <c r="A199" i="1"/>
  <c r="K199" i="1" s="1"/>
  <c r="B199" i="1"/>
  <c r="C199" i="1"/>
  <c r="D199" i="1"/>
  <c r="E199" i="1"/>
  <c r="F199" i="1"/>
  <c r="H199" i="1"/>
  <c r="J199" i="1"/>
  <c r="Q199" i="1"/>
  <c r="R199" i="1"/>
  <c r="A200" i="1"/>
  <c r="R200" i="1" s="1"/>
  <c r="B200" i="1"/>
  <c r="C200" i="1"/>
  <c r="D200" i="1"/>
  <c r="E200" i="1"/>
  <c r="F200" i="1"/>
  <c r="H200" i="1"/>
  <c r="I200" i="1"/>
  <c r="J200" i="1"/>
  <c r="P200" i="1"/>
  <c r="Q200" i="1"/>
  <c r="A201" i="1"/>
  <c r="M201" i="1" s="1"/>
  <c r="B201" i="1"/>
  <c r="C201" i="1"/>
  <c r="D201" i="1"/>
  <c r="E201" i="1"/>
  <c r="F201" i="1"/>
  <c r="H201" i="1"/>
  <c r="J201" i="1"/>
  <c r="N201" i="1"/>
  <c r="A202" i="1"/>
  <c r="N202" i="1" s="1"/>
  <c r="B202" i="1"/>
  <c r="C202" i="1"/>
  <c r="D202" i="1"/>
  <c r="E202" i="1"/>
  <c r="F202" i="1"/>
  <c r="H202" i="1"/>
  <c r="J202" i="1"/>
  <c r="A203" i="1"/>
  <c r="R203" i="1" s="1"/>
  <c r="B203" i="1"/>
  <c r="C203" i="1"/>
  <c r="D203" i="1"/>
  <c r="E203" i="1"/>
  <c r="F203" i="1"/>
  <c r="H203" i="1"/>
  <c r="I203" i="1"/>
  <c r="J203" i="1"/>
  <c r="K203" i="1"/>
  <c r="A204" i="1"/>
  <c r="R204" i="1" s="1"/>
  <c r="B204" i="1"/>
  <c r="C204" i="1"/>
  <c r="D204" i="1"/>
  <c r="E204" i="1"/>
  <c r="F204" i="1"/>
  <c r="H204" i="1"/>
  <c r="J204" i="1"/>
  <c r="P204" i="1"/>
  <c r="A205" i="1"/>
  <c r="M205" i="1" s="1"/>
  <c r="B205" i="1"/>
  <c r="C205" i="1"/>
  <c r="D205" i="1"/>
  <c r="E205" i="1"/>
  <c r="F205" i="1"/>
  <c r="H205" i="1"/>
  <c r="J205" i="1"/>
  <c r="A206" i="1"/>
  <c r="N206" i="1" s="1"/>
  <c r="B206" i="1"/>
  <c r="C206" i="1"/>
  <c r="D206" i="1"/>
  <c r="E206" i="1"/>
  <c r="F206" i="1"/>
  <c r="H206" i="1"/>
  <c r="J206" i="1"/>
  <c r="A207" i="1"/>
  <c r="G207" i="1" s="1"/>
  <c r="B207" i="1"/>
  <c r="C207" i="1"/>
  <c r="D207" i="1"/>
  <c r="E207" i="1"/>
  <c r="F207" i="1"/>
  <c r="H207" i="1"/>
  <c r="J207" i="1"/>
  <c r="A208" i="1"/>
  <c r="R208" i="1" s="1"/>
  <c r="B208" i="1"/>
  <c r="C208" i="1"/>
  <c r="D208" i="1"/>
  <c r="E208" i="1"/>
  <c r="F208" i="1"/>
  <c r="H208" i="1"/>
  <c r="J208" i="1"/>
  <c r="A209" i="1"/>
  <c r="M209" i="1" s="1"/>
  <c r="B209" i="1"/>
  <c r="C209" i="1"/>
  <c r="D209" i="1"/>
  <c r="E209" i="1"/>
  <c r="F209" i="1"/>
  <c r="H209" i="1"/>
  <c r="J209" i="1"/>
  <c r="A210" i="1"/>
  <c r="N210" i="1" s="1"/>
  <c r="B210" i="1"/>
  <c r="C210" i="1"/>
  <c r="D210" i="1"/>
  <c r="E210" i="1"/>
  <c r="F210" i="1"/>
  <c r="H210" i="1"/>
  <c r="J210" i="1"/>
  <c r="L210" i="1"/>
  <c r="A211" i="1"/>
  <c r="G211" i="1" s="1"/>
  <c r="B211" i="1"/>
  <c r="C211" i="1"/>
  <c r="D211" i="1"/>
  <c r="E211" i="1"/>
  <c r="F211" i="1"/>
  <c r="H211" i="1"/>
  <c r="J211" i="1"/>
  <c r="Q211" i="1"/>
  <c r="D25" i="3"/>
  <c r="D6" i="3"/>
  <c r="B27" i="3"/>
  <c r="B28" i="3"/>
  <c r="P196" i="1" l="1"/>
  <c r="I157" i="1"/>
  <c r="O174" i="1"/>
  <c r="N143" i="1"/>
  <c r="Q114" i="1"/>
  <c r="O113" i="1"/>
  <c r="L205" i="1"/>
  <c r="M203" i="1"/>
  <c r="I202" i="1"/>
  <c r="R201" i="1"/>
  <c r="K194" i="1"/>
  <c r="O182" i="1"/>
  <c r="N178" i="1"/>
  <c r="L174" i="1"/>
  <c r="Q168" i="1"/>
  <c r="P154" i="1"/>
  <c r="R146" i="1"/>
  <c r="M143" i="1"/>
  <c r="M114" i="1"/>
  <c r="M113" i="1"/>
  <c r="L168" i="1"/>
  <c r="R194" i="1"/>
  <c r="Q162" i="1"/>
  <c r="O205" i="1"/>
  <c r="O203" i="1"/>
  <c r="L194" i="1"/>
  <c r="Q182" i="1"/>
  <c r="Q178" i="1"/>
  <c r="R168" i="1"/>
  <c r="K155" i="1"/>
  <c r="R207" i="1"/>
  <c r="K205" i="1"/>
  <c r="L203" i="1"/>
  <c r="Q201" i="1"/>
  <c r="K182" i="1"/>
  <c r="M178" i="1"/>
  <c r="K174" i="1"/>
  <c r="N168" i="1"/>
  <c r="N154" i="1"/>
  <c r="I152" i="1"/>
  <c r="Q150" i="1"/>
  <c r="Q146" i="1"/>
  <c r="L143" i="1"/>
  <c r="Q138" i="1"/>
  <c r="G137" i="1"/>
  <c r="G125" i="1"/>
  <c r="P118" i="1"/>
  <c r="L114" i="1"/>
  <c r="L113" i="1"/>
  <c r="I205" i="1"/>
  <c r="R205" i="1"/>
  <c r="I201" i="1"/>
  <c r="Q194" i="1"/>
  <c r="G194" i="1"/>
  <c r="I146" i="1"/>
  <c r="I143" i="1"/>
  <c r="I138" i="1"/>
  <c r="R137" i="1"/>
  <c r="I128" i="1"/>
  <c r="P125" i="1"/>
  <c r="I114" i="1"/>
  <c r="R113" i="1"/>
  <c r="L206" i="1"/>
  <c r="L154" i="1"/>
  <c r="Q205" i="1"/>
  <c r="G205" i="1"/>
  <c r="Q203" i="1"/>
  <c r="Q202" i="1"/>
  <c r="P194" i="1"/>
  <c r="G182" i="1"/>
  <c r="I181" i="1"/>
  <c r="I178" i="1"/>
  <c r="L137" i="1"/>
  <c r="N130" i="1"/>
  <c r="P127" i="1"/>
  <c r="O125" i="1"/>
  <c r="I118" i="1"/>
  <c r="Q113" i="1"/>
  <c r="G113" i="1"/>
  <c r="N207" i="1"/>
  <c r="I194" i="1"/>
  <c r="K122" i="1"/>
  <c r="N191" i="1"/>
  <c r="I182" i="1"/>
  <c r="I174" i="1"/>
  <c r="P205" i="1"/>
  <c r="P203" i="1"/>
  <c r="G203" i="1"/>
  <c r="M202" i="1"/>
  <c r="O194" i="1"/>
  <c r="R182" i="1"/>
  <c r="R178" i="1"/>
  <c r="I156" i="1"/>
  <c r="P155" i="1"/>
  <c r="Q152" i="1"/>
  <c r="I150" i="1"/>
  <c r="O149" i="1"/>
  <c r="I145" i="1"/>
  <c r="Q143" i="1"/>
  <c r="N131" i="1"/>
  <c r="M130" i="1"/>
  <c r="P113" i="1"/>
  <c r="I121" i="1"/>
  <c r="I117" i="1"/>
  <c r="L180" i="1"/>
  <c r="K167" i="1"/>
  <c r="I147" i="1"/>
  <c r="I144" i="1"/>
  <c r="I126" i="1"/>
  <c r="R211" i="1"/>
  <c r="Q207" i="1"/>
  <c r="M191" i="1"/>
  <c r="N179" i="1"/>
  <c r="I177" i="1"/>
  <c r="N176" i="1"/>
  <c r="G173" i="1"/>
  <c r="P170" i="1"/>
  <c r="R169" i="1"/>
  <c r="G169" i="1"/>
  <c r="I163" i="1"/>
  <c r="L141" i="1"/>
  <c r="K139" i="1"/>
  <c r="I124" i="1"/>
  <c r="P123" i="1"/>
  <c r="I122" i="1"/>
  <c r="R121" i="1"/>
  <c r="G121" i="1"/>
  <c r="K119" i="1"/>
  <c r="G117" i="1"/>
  <c r="N116" i="1"/>
  <c r="N136" i="1"/>
  <c r="O170" i="1"/>
  <c r="Q121" i="1"/>
  <c r="N211" i="1"/>
  <c r="M207" i="1"/>
  <c r="I191" i="1"/>
  <c r="R190" i="1"/>
  <c r="P187" i="1"/>
  <c r="N170" i="1"/>
  <c r="P169" i="1"/>
  <c r="Q163" i="1"/>
  <c r="K154" i="1"/>
  <c r="Q147" i="1"/>
  <c r="I141" i="1"/>
  <c r="I139" i="1"/>
  <c r="R138" i="1"/>
  <c r="G138" i="1"/>
  <c r="Q137" i="1"/>
  <c r="Q134" i="1"/>
  <c r="Q133" i="1"/>
  <c r="Q122" i="1"/>
  <c r="P121" i="1"/>
  <c r="I119" i="1"/>
  <c r="Q118" i="1"/>
  <c r="G118" i="1"/>
  <c r="Q117" i="1"/>
  <c r="I116" i="1"/>
  <c r="Q112" i="1"/>
  <c r="I208" i="1"/>
  <c r="Q170" i="1"/>
  <c r="G170" i="1"/>
  <c r="M211" i="1"/>
  <c r="O190" i="1"/>
  <c r="N187" i="1"/>
  <c r="R174" i="1"/>
  <c r="R173" i="1"/>
  <c r="I172" i="1"/>
  <c r="P171" i="1"/>
  <c r="M170" i="1"/>
  <c r="O169" i="1"/>
  <c r="G165" i="1"/>
  <c r="P163" i="1"/>
  <c r="I162" i="1"/>
  <c r="R157" i="1"/>
  <c r="G153" i="1"/>
  <c r="R149" i="1"/>
  <c r="G149" i="1"/>
  <c r="N147" i="1"/>
  <c r="Q139" i="1"/>
  <c r="P134" i="1"/>
  <c r="G134" i="1"/>
  <c r="Q126" i="1"/>
  <c r="P122" i="1"/>
  <c r="O121" i="1"/>
  <c r="Q119" i="1"/>
  <c r="O117" i="1"/>
  <c r="I170" i="1"/>
  <c r="M179" i="1"/>
  <c r="L176" i="1"/>
  <c r="I165" i="1"/>
  <c r="G157" i="1"/>
  <c r="I153" i="1"/>
  <c r="I207" i="1"/>
  <c r="L201" i="1"/>
  <c r="I199" i="1"/>
  <c r="N190" i="1"/>
  <c r="M187" i="1"/>
  <c r="P178" i="1"/>
  <c r="Q177" i="1"/>
  <c r="Q174" i="1"/>
  <c r="G174" i="1"/>
  <c r="L173" i="1"/>
  <c r="N171" i="1"/>
  <c r="L170" i="1"/>
  <c r="L169" i="1"/>
  <c r="I168" i="1"/>
  <c r="Q167" i="1"/>
  <c r="I166" i="1"/>
  <c r="R165" i="1"/>
  <c r="N163" i="1"/>
  <c r="P157" i="1"/>
  <c r="I154" i="1"/>
  <c r="R153" i="1"/>
  <c r="G150" i="1"/>
  <c r="Q149" i="1"/>
  <c r="M147" i="1"/>
  <c r="P139" i="1"/>
  <c r="P138" i="1"/>
  <c r="O134" i="1"/>
  <c r="I133" i="1"/>
  <c r="P131" i="1"/>
  <c r="O130" i="1"/>
  <c r="P126" i="1"/>
  <c r="M122" i="1"/>
  <c r="L121" i="1"/>
  <c r="P119" i="1"/>
  <c r="O118" i="1"/>
  <c r="M117" i="1"/>
  <c r="P114" i="1"/>
  <c r="L112" i="1"/>
  <c r="R192" i="1"/>
  <c r="I173" i="1"/>
  <c r="K171" i="1"/>
  <c r="I190" i="1"/>
  <c r="I187" i="1"/>
  <c r="Q187" i="1"/>
  <c r="Q169" i="1"/>
  <c r="I149" i="1"/>
  <c r="R117" i="1"/>
  <c r="Q208" i="1"/>
  <c r="M190" i="1"/>
  <c r="L187" i="1"/>
  <c r="O178" i="1"/>
  <c r="P177" i="1"/>
  <c r="P174" i="1"/>
  <c r="M171" i="1"/>
  <c r="K170" i="1"/>
  <c r="P167" i="1"/>
  <c r="P165" i="1"/>
  <c r="M163" i="1"/>
  <c r="I160" i="1"/>
  <c r="Q159" i="1"/>
  <c r="O157" i="1"/>
  <c r="Q154" i="1"/>
  <c r="P153" i="1"/>
  <c r="P149" i="1"/>
  <c r="K147" i="1"/>
  <c r="Q144" i="1"/>
  <c r="Q141" i="1"/>
  <c r="N139" i="1"/>
  <c r="O138" i="1"/>
  <c r="M134" i="1"/>
  <c r="M126" i="1"/>
  <c r="Q124" i="1"/>
  <c r="L122" i="1"/>
  <c r="N119" i="1"/>
  <c r="I211" i="1"/>
  <c r="R186" i="1"/>
  <c r="I193" i="1"/>
  <c r="I188" i="1"/>
  <c r="Q186" i="1"/>
  <c r="R185" i="1"/>
  <c r="I183" i="1"/>
  <c r="I164" i="1"/>
  <c r="Q160" i="1"/>
  <c r="K159" i="1"/>
  <c r="L158" i="1"/>
  <c r="L157" i="1"/>
  <c r="N155" i="1"/>
  <c r="O154" i="1"/>
  <c r="G154" i="1"/>
  <c r="Q153" i="1"/>
  <c r="I151" i="1"/>
  <c r="R150" i="1"/>
  <c r="L147" i="1"/>
  <c r="M146" i="1"/>
  <c r="O145" i="1"/>
  <c r="P143" i="1"/>
  <c r="P142" i="1"/>
  <c r="R141" i="1"/>
  <c r="G141" i="1"/>
  <c r="N140" i="1"/>
  <c r="K138" i="1"/>
  <c r="M135" i="1"/>
  <c r="P133" i="1"/>
  <c r="I132" i="1"/>
  <c r="Q131" i="1"/>
  <c r="Q128" i="1"/>
  <c r="K127" i="1"/>
  <c r="L126" i="1"/>
  <c r="L125" i="1"/>
  <c r="N123" i="1"/>
  <c r="O122" i="1"/>
  <c r="G122" i="1"/>
  <c r="K118" i="1"/>
  <c r="L117" i="1"/>
  <c r="N115" i="1"/>
  <c r="O114" i="1"/>
  <c r="G114" i="1"/>
  <c r="G112" i="1"/>
  <c r="I186" i="1"/>
  <c r="Q142" i="1"/>
  <c r="I129" i="1"/>
  <c r="L211" i="1"/>
  <c r="P209" i="1"/>
  <c r="G209" i="1"/>
  <c r="P208" i="1"/>
  <c r="L207" i="1"/>
  <c r="I206" i="1"/>
  <c r="N203" i="1"/>
  <c r="L202" i="1"/>
  <c r="K201" i="1"/>
  <c r="P199" i="1"/>
  <c r="Q198" i="1"/>
  <c r="I196" i="1"/>
  <c r="N192" i="1"/>
  <c r="L191" i="1"/>
  <c r="P186" i="1"/>
  <c r="G186" i="1"/>
  <c r="Q185" i="1"/>
  <c r="G185" i="1"/>
  <c r="I184" i="1"/>
  <c r="Q183" i="1"/>
  <c r="L179" i="1"/>
  <c r="I175" i="1"/>
  <c r="K166" i="1"/>
  <c r="P162" i="1"/>
  <c r="R161" i="1"/>
  <c r="G161" i="1"/>
  <c r="K158" i="1"/>
  <c r="M155" i="1"/>
  <c r="Q151" i="1"/>
  <c r="Q148" i="1"/>
  <c r="L146" i="1"/>
  <c r="L145" i="1"/>
  <c r="O142" i="1"/>
  <c r="G142" i="1"/>
  <c r="L135" i="1"/>
  <c r="O133" i="1"/>
  <c r="R129" i="1"/>
  <c r="G129" i="1"/>
  <c r="K126" i="1"/>
  <c r="M123" i="1"/>
  <c r="N122" i="1"/>
  <c r="R118" i="1"/>
  <c r="M115" i="1"/>
  <c r="N114" i="1"/>
  <c r="R209" i="1"/>
  <c r="K211" i="1"/>
  <c r="O209" i="1"/>
  <c r="K207" i="1"/>
  <c r="Q204" i="1"/>
  <c r="O199" i="1"/>
  <c r="G199" i="1"/>
  <c r="M198" i="1"/>
  <c r="L192" i="1"/>
  <c r="K191" i="1"/>
  <c r="K190" i="1"/>
  <c r="I189" i="1"/>
  <c r="R188" i="1"/>
  <c r="O186" i="1"/>
  <c r="P185" i="1"/>
  <c r="P183" i="1"/>
  <c r="P182" i="1"/>
  <c r="R181" i="1"/>
  <c r="G181" i="1"/>
  <c r="N180" i="1"/>
  <c r="K179" i="1"/>
  <c r="L177" i="1"/>
  <c r="I176" i="1"/>
  <c r="Q175" i="1"/>
  <c r="L171" i="1"/>
  <c r="I167" i="1"/>
  <c r="R166" i="1"/>
  <c r="O162" i="1"/>
  <c r="G162" i="1"/>
  <c r="Q161" i="1"/>
  <c r="I159" i="1"/>
  <c r="R158" i="1"/>
  <c r="L155" i="1"/>
  <c r="P151" i="1"/>
  <c r="P150" i="1"/>
  <c r="N148" i="1"/>
  <c r="K146" i="1"/>
  <c r="N142" i="1"/>
  <c r="I140" i="1"/>
  <c r="Q136" i="1"/>
  <c r="K135" i="1"/>
  <c r="L133" i="1"/>
  <c r="Q129" i="1"/>
  <c r="R126" i="1"/>
  <c r="L123" i="1"/>
  <c r="L115" i="1"/>
  <c r="N112" i="1"/>
  <c r="N209" i="1"/>
  <c r="N199" i="1"/>
  <c r="L198" i="1"/>
  <c r="R193" i="1"/>
  <c r="K192" i="1"/>
  <c r="Q188" i="1"/>
  <c r="N186" i="1"/>
  <c r="O185" i="1"/>
  <c r="N183" i="1"/>
  <c r="Q181" i="1"/>
  <c r="P175" i="1"/>
  <c r="R164" i="1"/>
  <c r="N162" i="1"/>
  <c r="P161" i="1"/>
  <c r="N151" i="1"/>
  <c r="M142" i="1"/>
  <c r="P129" i="1"/>
  <c r="K115" i="1"/>
  <c r="I161" i="1"/>
  <c r="L209" i="1"/>
  <c r="M199" i="1"/>
  <c r="O193" i="1"/>
  <c r="N188" i="1"/>
  <c r="M186" i="1"/>
  <c r="M185" i="1"/>
  <c r="M183" i="1"/>
  <c r="N182" i="1"/>
  <c r="P181" i="1"/>
  <c r="I179" i="1"/>
  <c r="N175" i="1"/>
  <c r="Q173" i="1"/>
  <c r="P166" i="1"/>
  <c r="Q164" i="1"/>
  <c r="M162" i="1"/>
  <c r="O161" i="1"/>
  <c r="P158" i="1"/>
  <c r="M151" i="1"/>
  <c r="I148" i="1"/>
  <c r="L142" i="1"/>
  <c r="O129" i="1"/>
  <c r="K112" i="1"/>
  <c r="I185" i="1"/>
  <c r="P211" i="1"/>
  <c r="M210" i="1"/>
  <c r="K209" i="1"/>
  <c r="P207" i="1"/>
  <c r="Q206" i="1"/>
  <c r="N205" i="1"/>
  <c r="I204" i="1"/>
  <c r="P201" i="1"/>
  <c r="G201" i="1"/>
  <c r="L199" i="1"/>
  <c r="I198" i="1"/>
  <c r="N194" i="1"/>
  <c r="M193" i="1"/>
  <c r="Q191" i="1"/>
  <c r="Q190" i="1"/>
  <c r="R189" i="1"/>
  <c r="L188" i="1"/>
  <c r="K186" i="1"/>
  <c r="L185" i="1"/>
  <c r="L183" i="1"/>
  <c r="M182" i="1"/>
  <c r="O181" i="1"/>
  <c r="I180" i="1"/>
  <c r="Q179" i="1"/>
  <c r="R176" i="1"/>
  <c r="M175" i="1"/>
  <c r="N174" i="1"/>
  <c r="P173" i="1"/>
  <c r="I171" i="1"/>
  <c r="N167" i="1"/>
  <c r="O166" i="1"/>
  <c r="G166" i="1"/>
  <c r="Q165" i="1"/>
  <c r="N164" i="1"/>
  <c r="K163" i="1"/>
  <c r="L162" i="1"/>
  <c r="L161" i="1"/>
  <c r="N159" i="1"/>
  <c r="O158" i="1"/>
  <c r="G158" i="1"/>
  <c r="Q157" i="1"/>
  <c r="I155" i="1"/>
  <c r="L151" i="1"/>
  <c r="M150" i="1"/>
  <c r="P147" i="1"/>
  <c r="P146" i="1"/>
  <c r="R145" i="1"/>
  <c r="G145" i="1"/>
  <c r="N144" i="1"/>
  <c r="K142" i="1"/>
  <c r="N138" i="1"/>
  <c r="P137" i="1"/>
  <c r="I136" i="1"/>
  <c r="Q135" i="1"/>
  <c r="Q132" i="1"/>
  <c r="K131" i="1"/>
  <c r="L129" i="1"/>
  <c r="O126" i="1"/>
  <c r="G126" i="1"/>
  <c r="I123" i="1"/>
  <c r="P117" i="1"/>
  <c r="I115" i="1"/>
  <c r="I209" i="1"/>
  <c r="I142" i="1"/>
  <c r="Q209" i="1"/>
  <c r="O211" i="1"/>
  <c r="O207" i="1"/>
  <c r="M206" i="1"/>
  <c r="O201" i="1"/>
  <c r="Q196" i="1"/>
  <c r="P190" i="1"/>
  <c r="G190" i="1"/>
  <c r="K183" i="1"/>
  <c r="L181" i="1"/>
  <c r="P179" i="1"/>
  <c r="R177" i="1"/>
  <c r="G177" i="1"/>
  <c r="L175" i="1"/>
  <c r="O173" i="1"/>
  <c r="Q171" i="1"/>
  <c r="M167" i="1"/>
  <c r="L164" i="1"/>
  <c r="M159" i="1"/>
  <c r="Q155" i="1"/>
  <c r="K151" i="1"/>
  <c r="O146" i="1"/>
  <c r="Q145" i="1"/>
  <c r="O137" i="1"/>
  <c r="P135" i="1"/>
  <c r="R133" i="1"/>
  <c r="G133" i="1"/>
  <c r="N132" i="1"/>
  <c r="Q123" i="1"/>
  <c r="Q115" i="1"/>
  <c r="C1" i="1"/>
  <c r="C1" i="4"/>
  <c r="K210" i="1"/>
  <c r="O208" i="1"/>
  <c r="G208" i="1"/>
  <c r="K206" i="1"/>
  <c r="O204" i="1"/>
  <c r="G204" i="1"/>
  <c r="K202" i="1"/>
  <c r="O200" i="1"/>
  <c r="G200" i="1"/>
  <c r="K198" i="1"/>
  <c r="O196" i="1"/>
  <c r="G196" i="1"/>
  <c r="Q195" i="1"/>
  <c r="I195" i="1"/>
  <c r="R191" i="1"/>
  <c r="G191" i="1"/>
  <c r="O191" i="1"/>
  <c r="R187" i="1"/>
  <c r="G187" i="1"/>
  <c r="O187" i="1"/>
  <c r="G176" i="1"/>
  <c r="O176" i="1"/>
  <c r="P176" i="1"/>
  <c r="K176" i="1"/>
  <c r="M176" i="1"/>
  <c r="R210" i="1"/>
  <c r="N208" i="1"/>
  <c r="R206" i="1"/>
  <c r="N204" i="1"/>
  <c r="R202" i="1"/>
  <c r="N200" i="1"/>
  <c r="R198" i="1"/>
  <c r="N196" i="1"/>
  <c r="P195" i="1"/>
  <c r="N193" i="1"/>
  <c r="K193" i="1"/>
  <c r="P192" i="1"/>
  <c r="M192" i="1"/>
  <c r="N189" i="1"/>
  <c r="K189" i="1"/>
  <c r="P188" i="1"/>
  <c r="M188" i="1"/>
  <c r="I210" i="1"/>
  <c r="M208" i="1"/>
  <c r="M204" i="1"/>
  <c r="M200" i="1"/>
  <c r="M196" i="1"/>
  <c r="O195" i="1"/>
  <c r="R184" i="1"/>
  <c r="Q210" i="1"/>
  <c r="P210" i="1"/>
  <c r="L208" i="1"/>
  <c r="P206" i="1"/>
  <c r="L204" i="1"/>
  <c r="P202" i="1"/>
  <c r="L200" i="1"/>
  <c r="P198" i="1"/>
  <c r="L196" i="1"/>
  <c r="N195" i="1"/>
  <c r="Q193" i="1"/>
  <c r="G193" i="1"/>
  <c r="Q192" i="1"/>
  <c r="G192" i="1"/>
  <c r="Q189" i="1"/>
  <c r="G189" i="1"/>
  <c r="G188" i="1"/>
  <c r="Q184" i="1"/>
  <c r="G180" i="1"/>
  <c r="O180" i="1"/>
  <c r="P180" i="1"/>
  <c r="K180" i="1"/>
  <c r="M180" i="1"/>
  <c r="R195" i="1"/>
  <c r="O210" i="1"/>
  <c r="G210" i="1"/>
  <c r="K208" i="1"/>
  <c r="O206" i="1"/>
  <c r="G206" i="1"/>
  <c r="K204" i="1"/>
  <c r="O202" i="1"/>
  <c r="G202" i="1"/>
  <c r="K200" i="1"/>
  <c r="O198" i="1"/>
  <c r="G198" i="1"/>
  <c r="K196" i="1"/>
  <c r="M195" i="1"/>
  <c r="P193" i="1"/>
  <c r="O192" i="1"/>
  <c r="P189" i="1"/>
  <c r="O188" i="1"/>
  <c r="N184" i="1"/>
  <c r="L195" i="1"/>
  <c r="G172" i="1"/>
  <c r="O172" i="1"/>
  <c r="P172" i="1"/>
  <c r="K172" i="1"/>
  <c r="M172" i="1"/>
  <c r="K195" i="1"/>
  <c r="G184" i="1"/>
  <c r="O184" i="1"/>
  <c r="P184" i="1"/>
  <c r="K184" i="1"/>
  <c r="M184" i="1"/>
  <c r="K185" i="1"/>
  <c r="O183" i="1"/>
  <c r="G183" i="1"/>
  <c r="K181" i="1"/>
  <c r="O179" i="1"/>
  <c r="G179" i="1"/>
  <c r="K177" i="1"/>
  <c r="O175" i="1"/>
  <c r="G175" i="1"/>
  <c r="K173" i="1"/>
  <c r="O171" i="1"/>
  <c r="G171" i="1"/>
  <c r="K169" i="1"/>
  <c r="M168" i="1"/>
  <c r="O167" i="1"/>
  <c r="G167" i="1"/>
  <c r="K165" i="1"/>
  <c r="M164" i="1"/>
  <c r="O163" i="1"/>
  <c r="G163" i="1"/>
  <c r="K161" i="1"/>
  <c r="M160" i="1"/>
  <c r="O159" i="1"/>
  <c r="G159" i="1"/>
  <c r="K157" i="1"/>
  <c r="M156" i="1"/>
  <c r="O155" i="1"/>
  <c r="G155" i="1"/>
  <c r="K153" i="1"/>
  <c r="M152" i="1"/>
  <c r="O151" i="1"/>
  <c r="G151" i="1"/>
  <c r="K149" i="1"/>
  <c r="M148" i="1"/>
  <c r="O147" i="1"/>
  <c r="G147" i="1"/>
  <c r="K145" i="1"/>
  <c r="M144" i="1"/>
  <c r="O143" i="1"/>
  <c r="G143" i="1"/>
  <c r="K141" i="1"/>
  <c r="M140" i="1"/>
  <c r="O139" i="1"/>
  <c r="G139" i="1"/>
  <c r="K137" i="1"/>
  <c r="M136" i="1"/>
  <c r="O135" i="1"/>
  <c r="G135" i="1"/>
  <c r="K133" i="1"/>
  <c r="M132" i="1"/>
  <c r="O131" i="1"/>
  <c r="G131" i="1"/>
  <c r="K129" i="1"/>
  <c r="M128" i="1"/>
  <c r="O127" i="1"/>
  <c r="G127" i="1"/>
  <c r="K125" i="1"/>
  <c r="M124" i="1"/>
  <c r="O123" i="1"/>
  <c r="G123" i="1"/>
  <c r="K121" i="1"/>
  <c r="M120" i="1"/>
  <c r="O119" i="1"/>
  <c r="G119" i="1"/>
  <c r="K117" i="1"/>
  <c r="M116" i="1"/>
  <c r="O115" i="1"/>
  <c r="G115" i="1"/>
  <c r="K113" i="1"/>
  <c r="M112" i="1"/>
  <c r="O111" i="1"/>
  <c r="L160" i="1"/>
  <c r="L156" i="1"/>
  <c r="L152" i="1"/>
  <c r="L148" i="1"/>
  <c r="L144" i="1"/>
  <c r="L140" i="1"/>
  <c r="L136" i="1"/>
  <c r="L132" i="1"/>
  <c r="L128" i="1"/>
  <c r="L124" i="1"/>
  <c r="L116" i="1"/>
  <c r="K168" i="1"/>
  <c r="K164" i="1"/>
  <c r="K160" i="1"/>
  <c r="K156" i="1"/>
  <c r="K152" i="1"/>
  <c r="K148" i="1"/>
  <c r="K144" i="1"/>
  <c r="K140" i="1"/>
  <c r="K136" i="1"/>
  <c r="K132" i="1"/>
  <c r="K128" i="1"/>
  <c r="K124" i="1"/>
  <c r="K120" i="1"/>
  <c r="K116" i="1"/>
  <c r="R160" i="1"/>
  <c r="R156" i="1"/>
  <c r="R152" i="1"/>
  <c r="R148" i="1"/>
  <c r="R144" i="1"/>
  <c r="R140" i="1"/>
  <c r="R136" i="1"/>
  <c r="R132" i="1"/>
  <c r="R128" i="1"/>
  <c r="R124" i="1"/>
  <c r="R120" i="1"/>
  <c r="R116" i="1"/>
  <c r="N181" i="1"/>
  <c r="N177" i="1"/>
  <c r="N173" i="1"/>
  <c r="N169" i="1"/>
  <c r="P168" i="1"/>
  <c r="N165" i="1"/>
  <c r="P164" i="1"/>
  <c r="N161" i="1"/>
  <c r="P160" i="1"/>
  <c r="N157" i="1"/>
  <c r="P156" i="1"/>
  <c r="N153" i="1"/>
  <c r="P152" i="1"/>
  <c r="N149" i="1"/>
  <c r="P148" i="1"/>
  <c r="N145" i="1"/>
  <c r="P144" i="1"/>
  <c r="N141" i="1"/>
  <c r="P140" i="1"/>
  <c r="N137" i="1"/>
  <c r="P136" i="1"/>
  <c r="N133" i="1"/>
  <c r="P132" i="1"/>
  <c r="N129" i="1"/>
  <c r="P128" i="1"/>
  <c r="N125" i="1"/>
  <c r="P124" i="1"/>
  <c r="N121" i="1"/>
  <c r="P120" i="1"/>
  <c r="P116" i="1"/>
  <c r="O168" i="1"/>
  <c r="O164" i="1"/>
  <c r="O160" i="1"/>
  <c r="O156" i="1"/>
  <c r="O152" i="1"/>
  <c r="O148" i="1"/>
  <c r="O144" i="1"/>
  <c r="O140" i="1"/>
  <c r="O136" i="1"/>
  <c r="O132" i="1"/>
  <c r="O128" i="1"/>
  <c r="O124" i="1"/>
  <c r="O120" i="1"/>
  <c r="O116" i="1"/>
  <c r="B31" i="3"/>
  <c r="D5" i="3"/>
  <c r="D8" i="3"/>
  <c r="D10" i="3"/>
  <c r="D24" i="3"/>
  <c r="C2" i="1" s="1"/>
  <c r="H24" i="1" l="1"/>
  <c r="H25"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F24" i="1" l="1"/>
  <c r="F25" i="1"/>
  <c r="F26" i="1"/>
  <c r="H26" i="1" s="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B21" i="1" l="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2" i="1"/>
  <c r="D13" i="1" l="1"/>
  <c r="F13" i="1" s="1"/>
  <c r="D14" i="1"/>
  <c r="F14" i="1" s="1"/>
  <c r="D15" i="1"/>
  <c r="F15" i="1" s="1"/>
  <c r="D16" i="1"/>
  <c r="F16" i="1" s="1"/>
  <c r="D17" i="1"/>
  <c r="F17" i="1" s="1"/>
  <c r="D18" i="1"/>
  <c r="F18" i="1" s="1"/>
  <c r="D19" i="1"/>
  <c r="F19" i="1" s="1"/>
  <c r="D20" i="1"/>
  <c r="F20" i="1" s="1"/>
  <c r="D21" i="1"/>
  <c r="F21" i="1" s="1"/>
  <c r="D22" i="1"/>
  <c r="F22" i="1" s="1"/>
  <c r="D23" i="1"/>
  <c r="F23" i="1" s="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2" i="1"/>
  <c r="F12" i="1" s="1"/>
  <c r="A12" i="1" l="1"/>
  <c r="B25" i="3" l="1"/>
  <c r="C2" i="4" l="1"/>
  <c r="A13" i="1"/>
  <c r="B13" i="1"/>
  <c r="C13" i="1"/>
  <c r="A14" i="1"/>
  <c r="B14" i="1"/>
  <c r="C14" i="1"/>
  <c r="A15" i="1"/>
  <c r="B15" i="1"/>
  <c r="C15" i="1"/>
  <c r="A16" i="1"/>
  <c r="B16" i="1"/>
  <c r="C16" i="1"/>
  <c r="A17" i="1"/>
  <c r="B17" i="1"/>
  <c r="C17" i="1"/>
  <c r="A18" i="1"/>
  <c r="B18" i="1"/>
  <c r="C18" i="1"/>
  <c r="A19" i="1"/>
  <c r="B19" i="1"/>
  <c r="C19" i="1"/>
  <c r="A20" i="1"/>
  <c r="B20" i="1"/>
  <c r="C20" i="1"/>
  <c r="A21" i="1"/>
  <c r="C21" i="1"/>
  <c r="A22" i="1"/>
  <c r="B22" i="1"/>
  <c r="C22" i="1"/>
  <c r="A23" i="1"/>
  <c r="B23" i="1"/>
  <c r="C23" i="1"/>
  <c r="A24" i="1"/>
  <c r="Q24" i="1" s="1"/>
  <c r="B24" i="1"/>
  <c r="C24" i="1"/>
  <c r="A25" i="1"/>
  <c r="Q25" i="1" s="1"/>
  <c r="B25" i="1"/>
  <c r="C25" i="1"/>
  <c r="A26" i="1"/>
  <c r="B26" i="1"/>
  <c r="C26" i="1"/>
  <c r="A27" i="1"/>
  <c r="Q27" i="1" s="1"/>
  <c r="B27" i="1"/>
  <c r="C27" i="1"/>
  <c r="A28" i="1"/>
  <c r="Q28" i="1" s="1"/>
  <c r="B28" i="1"/>
  <c r="C28" i="1"/>
  <c r="A29" i="1"/>
  <c r="Q29" i="1" s="1"/>
  <c r="B29" i="1"/>
  <c r="C29" i="1"/>
  <c r="A30" i="1"/>
  <c r="Q30" i="1" s="1"/>
  <c r="B30" i="1"/>
  <c r="C30" i="1"/>
  <c r="A31" i="1"/>
  <c r="Q31" i="1" s="1"/>
  <c r="B31" i="1"/>
  <c r="C31" i="1"/>
  <c r="A32" i="1"/>
  <c r="Q32" i="1" s="1"/>
  <c r="B32" i="1"/>
  <c r="C32" i="1"/>
  <c r="A33" i="1"/>
  <c r="Q33" i="1" s="1"/>
  <c r="B33" i="1"/>
  <c r="C33" i="1"/>
  <c r="A34" i="1"/>
  <c r="Q34" i="1" s="1"/>
  <c r="B34" i="1"/>
  <c r="C34" i="1"/>
  <c r="A35" i="1"/>
  <c r="Q35" i="1" s="1"/>
  <c r="B35" i="1"/>
  <c r="C35" i="1"/>
  <c r="A36" i="1"/>
  <c r="Q36" i="1" s="1"/>
  <c r="B36" i="1"/>
  <c r="C36" i="1"/>
  <c r="A37" i="1"/>
  <c r="Q37" i="1" s="1"/>
  <c r="B37" i="1"/>
  <c r="C37" i="1"/>
  <c r="A38" i="1"/>
  <c r="Q38" i="1" s="1"/>
  <c r="B38" i="1"/>
  <c r="C38" i="1"/>
  <c r="A39" i="1"/>
  <c r="Q39" i="1" s="1"/>
  <c r="B39" i="1"/>
  <c r="C39" i="1"/>
  <c r="A40" i="1"/>
  <c r="Q40" i="1" s="1"/>
  <c r="B40" i="1"/>
  <c r="C40" i="1"/>
  <c r="A41" i="1"/>
  <c r="Q41" i="1" s="1"/>
  <c r="B41" i="1"/>
  <c r="C41" i="1"/>
  <c r="A42" i="1"/>
  <c r="Q42" i="1" s="1"/>
  <c r="B42" i="1"/>
  <c r="C42" i="1"/>
  <c r="A43" i="1"/>
  <c r="Q43" i="1" s="1"/>
  <c r="B43" i="1"/>
  <c r="C43" i="1"/>
  <c r="A44" i="1"/>
  <c r="Q44" i="1" s="1"/>
  <c r="B44" i="1"/>
  <c r="C44" i="1"/>
  <c r="A45" i="1"/>
  <c r="Q45" i="1" s="1"/>
  <c r="B45" i="1"/>
  <c r="C45" i="1"/>
  <c r="A46" i="1"/>
  <c r="Q46" i="1" s="1"/>
  <c r="B46" i="1"/>
  <c r="C46" i="1"/>
  <c r="A47" i="1"/>
  <c r="Q47" i="1" s="1"/>
  <c r="B47" i="1"/>
  <c r="C47" i="1"/>
  <c r="A48" i="1"/>
  <c r="Q48" i="1" s="1"/>
  <c r="B48" i="1"/>
  <c r="C48" i="1"/>
  <c r="A49" i="1"/>
  <c r="Q49" i="1" s="1"/>
  <c r="B49" i="1"/>
  <c r="C49" i="1"/>
  <c r="A50" i="1"/>
  <c r="Q50" i="1" s="1"/>
  <c r="B50" i="1"/>
  <c r="C50" i="1"/>
  <c r="A51" i="1"/>
  <c r="Q51" i="1" s="1"/>
  <c r="B51" i="1"/>
  <c r="C51" i="1"/>
  <c r="A52" i="1"/>
  <c r="Q52" i="1" s="1"/>
  <c r="B52" i="1"/>
  <c r="C52" i="1"/>
  <c r="A53" i="1"/>
  <c r="Q53" i="1" s="1"/>
  <c r="B53" i="1"/>
  <c r="C53" i="1"/>
  <c r="A54" i="1"/>
  <c r="Q54" i="1" s="1"/>
  <c r="B54" i="1"/>
  <c r="C54" i="1"/>
  <c r="A55" i="1"/>
  <c r="Q55" i="1" s="1"/>
  <c r="B55" i="1"/>
  <c r="C55" i="1"/>
  <c r="A56" i="1"/>
  <c r="Q56" i="1" s="1"/>
  <c r="B56" i="1"/>
  <c r="C56" i="1"/>
  <c r="A57" i="1"/>
  <c r="Q57" i="1" s="1"/>
  <c r="B57" i="1"/>
  <c r="C57" i="1"/>
  <c r="A58" i="1"/>
  <c r="Q58" i="1" s="1"/>
  <c r="B58" i="1"/>
  <c r="C58" i="1"/>
  <c r="A59" i="1"/>
  <c r="Q59" i="1" s="1"/>
  <c r="B59" i="1"/>
  <c r="C59" i="1"/>
  <c r="A60" i="1"/>
  <c r="Q60" i="1" s="1"/>
  <c r="B60" i="1"/>
  <c r="C60" i="1"/>
  <c r="A61" i="1"/>
  <c r="Q61" i="1" s="1"/>
  <c r="B61" i="1"/>
  <c r="C61" i="1"/>
  <c r="A62" i="1"/>
  <c r="Q62" i="1" s="1"/>
  <c r="B62" i="1"/>
  <c r="C62" i="1"/>
  <c r="A63" i="1"/>
  <c r="Q63" i="1" s="1"/>
  <c r="B63" i="1"/>
  <c r="C63" i="1"/>
  <c r="A64" i="1"/>
  <c r="Q64" i="1" s="1"/>
  <c r="B64" i="1"/>
  <c r="C64" i="1"/>
  <c r="A65" i="1"/>
  <c r="Q65" i="1" s="1"/>
  <c r="B65" i="1"/>
  <c r="C65" i="1"/>
  <c r="A66" i="1"/>
  <c r="Q66" i="1" s="1"/>
  <c r="B66" i="1"/>
  <c r="C66" i="1"/>
  <c r="A67" i="1"/>
  <c r="Q67" i="1" s="1"/>
  <c r="B67" i="1"/>
  <c r="C67" i="1"/>
  <c r="A68" i="1"/>
  <c r="Q68" i="1" s="1"/>
  <c r="B68" i="1"/>
  <c r="C68" i="1"/>
  <c r="A69" i="1"/>
  <c r="Q69" i="1" s="1"/>
  <c r="B69" i="1"/>
  <c r="C69" i="1"/>
  <c r="A70" i="1"/>
  <c r="Q70" i="1" s="1"/>
  <c r="B70" i="1"/>
  <c r="C70" i="1"/>
  <c r="A71" i="1"/>
  <c r="Q71" i="1" s="1"/>
  <c r="B71" i="1"/>
  <c r="C71" i="1"/>
  <c r="A72" i="1"/>
  <c r="Q72" i="1" s="1"/>
  <c r="B72" i="1"/>
  <c r="C72" i="1"/>
  <c r="A73" i="1"/>
  <c r="Q73" i="1" s="1"/>
  <c r="B73" i="1"/>
  <c r="C73" i="1"/>
  <c r="A74" i="1"/>
  <c r="Q74" i="1" s="1"/>
  <c r="B74" i="1"/>
  <c r="C74" i="1"/>
  <c r="A75" i="1"/>
  <c r="Q75" i="1" s="1"/>
  <c r="B75" i="1"/>
  <c r="C75" i="1"/>
  <c r="A76" i="1"/>
  <c r="Q76" i="1" s="1"/>
  <c r="B76" i="1"/>
  <c r="C76" i="1"/>
  <c r="A77" i="1"/>
  <c r="Q77" i="1" s="1"/>
  <c r="B77" i="1"/>
  <c r="C77" i="1"/>
  <c r="A78" i="1"/>
  <c r="Q78" i="1" s="1"/>
  <c r="B78" i="1"/>
  <c r="C78" i="1"/>
  <c r="A79" i="1"/>
  <c r="Q79" i="1" s="1"/>
  <c r="B79" i="1"/>
  <c r="C79" i="1"/>
  <c r="A80" i="1"/>
  <c r="Q80" i="1" s="1"/>
  <c r="B80" i="1"/>
  <c r="C80" i="1"/>
  <c r="A81" i="1"/>
  <c r="Q81" i="1" s="1"/>
  <c r="B81" i="1"/>
  <c r="C81" i="1"/>
  <c r="A82" i="1"/>
  <c r="Q82" i="1" s="1"/>
  <c r="B82" i="1"/>
  <c r="C82" i="1"/>
  <c r="A83" i="1"/>
  <c r="Q83" i="1" s="1"/>
  <c r="B83" i="1"/>
  <c r="C83" i="1"/>
  <c r="A84" i="1"/>
  <c r="Q84" i="1" s="1"/>
  <c r="B84" i="1"/>
  <c r="C84" i="1"/>
  <c r="A85" i="1"/>
  <c r="Q85" i="1" s="1"/>
  <c r="B85" i="1"/>
  <c r="C85" i="1"/>
  <c r="A86" i="1"/>
  <c r="Q86" i="1" s="1"/>
  <c r="B86" i="1"/>
  <c r="C86" i="1"/>
  <c r="A87" i="1"/>
  <c r="Q87" i="1" s="1"/>
  <c r="B87" i="1"/>
  <c r="C87" i="1"/>
  <c r="A88" i="1"/>
  <c r="Q88" i="1" s="1"/>
  <c r="B88" i="1"/>
  <c r="C88" i="1"/>
  <c r="A89" i="1"/>
  <c r="Q89" i="1" s="1"/>
  <c r="B89" i="1"/>
  <c r="C89" i="1"/>
  <c r="A90" i="1"/>
  <c r="Q90" i="1" s="1"/>
  <c r="B90" i="1"/>
  <c r="C90" i="1"/>
  <c r="A91" i="1"/>
  <c r="Q91" i="1" s="1"/>
  <c r="B91" i="1"/>
  <c r="C91" i="1"/>
  <c r="A92" i="1"/>
  <c r="Q92" i="1" s="1"/>
  <c r="B92" i="1"/>
  <c r="C92" i="1"/>
  <c r="A93" i="1"/>
  <c r="Q93" i="1" s="1"/>
  <c r="B93" i="1"/>
  <c r="C93" i="1"/>
  <c r="A94" i="1"/>
  <c r="Q94" i="1" s="1"/>
  <c r="B94" i="1"/>
  <c r="C94" i="1"/>
  <c r="A95" i="1"/>
  <c r="Q95" i="1" s="1"/>
  <c r="B95" i="1"/>
  <c r="C95" i="1"/>
  <c r="A96" i="1"/>
  <c r="Q96" i="1" s="1"/>
  <c r="B96" i="1"/>
  <c r="C96" i="1"/>
  <c r="A97" i="1"/>
  <c r="Q97" i="1" s="1"/>
  <c r="B97" i="1"/>
  <c r="C97" i="1"/>
  <c r="A98" i="1"/>
  <c r="Q98" i="1" s="1"/>
  <c r="B98" i="1"/>
  <c r="C98" i="1"/>
  <c r="A99" i="1"/>
  <c r="Q99" i="1" s="1"/>
  <c r="B99" i="1"/>
  <c r="C99" i="1"/>
  <c r="A100" i="1"/>
  <c r="Q100" i="1" s="1"/>
  <c r="B100" i="1"/>
  <c r="C100" i="1"/>
  <c r="A101" i="1"/>
  <c r="Q101" i="1" s="1"/>
  <c r="B101" i="1"/>
  <c r="C101" i="1"/>
  <c r="A102" i="1"/>
  <c r="Q102" i="1" s="1"/>
  <c r="B102" i="1"/>
  <c r="C102" i="1"/>
  <c r="A103" i="1"/>
  <c r="Q103" i="1" s="1"/>
  <c r="B103" i="1"/>
  <c r="C103" i="1"/>
  <c r="A104" i="1"/>
  <c r="Q104" i="1" s="1"/>
  <c r="B104" i="1"/>
  <c r="C104" i="1"/>
  <c r="A105" i="1"/>
  <c r="Q105" i="1" s="1"/>
  <c r="B105" i="1"/>
  <c r="C105" i="1"/>
  <c r="A106" i="1"/>
  <c r="Q106" i="1" s="1"/>
  <c r="B106" i="1"/>
  <c r="C106" i="1"/>
  <c r="A107" i="1"/>
  <c r="Q107" i="1" s="1"/>
  <c r="B107" i="1"/>
  <c r="C107" i="1"/>
  <c r="A108" i="1"/>
  <c r="Q108" i="1" s="1"/>
  <c r="B108" i="1"/>
  <c r="C108" i="1"/>
  <c r="A109" i="1"/>
  <c r="Q109" i="1" s="1"/>
  <c r="B109" i="1"/>
  <c r="C109" i="1"/>
  <c r="A110" i="1"/>
  <c r="Q110" i="1" s="1"/>
  <c r="B110" i="1"/>
  <c r="C110" i="1"/>
  <c r="C12" i="1"/>
  <c r="B12" i="1"/>
  <c r="G12" i="1" l="1"/>
  <c r="H13" i="1"/>
  <c r="I13" i="1" s="1"/>
  <c r="H21" i="1"/>
  <c r="I21" i="1" s="1"/>
  <c r="H14" i="1"/>
  <c r="I14" i="1" s="1"/>
  <c r="H22" i="1"/>
  <c r="I22" i="1" s="1"/>
  <c r="H15" i="1"/>
  <c r="I15" i="1" s="1"/>
  <c r="H23" i="1"/>
  <c r="I23" i="1" s="1"/>
  <c r="H16" i="1"/>
  <c r="I16" i="1" s="1"/>
  <c r="H12" i="1"/>
  <c r="I12" i="1" s="1"/>
  <c r="H17" i="1"/>
  <c r="I17" i="1" s="1"/>
  <c r="H19" i="1"/>
  <c r="H18" i="1"/>
  <c r="I18" i="1" s="1"/>
  <c r="H20" i="1"/>
  <c r="I20" i="1" s="1"/>
  <c r="G109" i="1"/>
  <c r="P109" i="1"/>
  <c r="N109" i="1"/>
  <c r="O109" i="1"/>
  <c r="I109" i="1"/>
  <c r="G101" i="1"/>
  <c r="P101" i="1"/>
  <c r="N101" i="1"/>
  <c r="O101" i="1"/>
  <c r="I101" i="1"/>
  <c r="G93" i="1"/>
  <c r="P93" i="1"/>
  <c r="N93" i="1"/>
  <c r="O93" i="1"/>
  <c r="I93" i="1"/>
  <c r="G85" i="1"/>
  <c r="P85" i="1"/>
  <c r="N85" i="1"/>
  <c r="O85" i="1"/>
  <c r="I85" i="1"/>
  <c r="G77" i="1"/>
  <c r="P77" i="1"/>
  <c r="N77" i="1"/>
  <c r="O77" i="1"/>
  <c r="I77" i="1"/>
  <c r="G69" i="1"/>
  <c r="P69" i="1"/>
  <c r="N69" i="1"/>
  <c r="O69" i="1"/>
  <c r="I69" i="1"/>
  <c r="G61" i="1"/>
  <c r="P61" i="1"/>
  <c r="N61" i="1"/>
  <c r="O61" i="1"/>
  <c r="I61" i="1"/>
  <c r="G53" i="1"/>
  <c r="P53" i="1"/>
  <c r="N53" i="1"/>
  <c r="O53" i="1"/>
  <c r="I53" i="1"/>
  <c r="G45" i="1"/>
  <c r="P45" i="1"/>
  <c r="N45" i="1"/>
  <c r="O45" i="1"/>
  <c r="I45" i="1"/>
  <c r="G37" i="1"/>
  <c r="P37" i="1"/>
  <c r="N37" i="1"/>
  <c r="O37" i="1"/>
  <c r="I37" i="1"/>
  <c r="G29" i="1"/>
  <c r="P29" i="1"/>
  <c r="N29" i="1"/>
  <c r="O29" i="1"/>
  <c r="I29" i="1"/>
  <c r="G18" i="1"/>
  <c r="O106" i="1"/>
  <c r="I106" i="1"/>
  <c r="G106" i="1"/>
  <c r="P106" i="1"/>
  <c r="N106" i="1"/>
  <c r="I42" i="1"/>
  <c r="N42" i="1"/>
  <c r="O42" i="1"/>
  <c r="G42" i="1"/>
  <c r="P42" i="1"/>
  <c r="G103" i="1"/>
  <c r="P103" i="1"/>
  <c r="N103" i="1"/>
  <c r="O103" i="1"/>
  <c r="I103" i="1"/>
  <c r="G95" i="1"/>
  <c r="P95" i="1"/>
  <c r="N95" i="1"/>
  <c r="O95" i="1"/>
  <c r="I95" i="1"/>
  <c r="G87" i="1"/>
  <c r="I87" i="1"/>
  <c r="P87" i="1"/>
  <c r="N87" i="1"/>
  <c r="O87" i="1"/>
  <c r="I79" i="1"/>
  <c r="G79" i="1"/>
  <c r="P79" i="1"/>
  <c r="N79" i="1"/>
  <c r="O79" i="1"/>
  <c r="G71" i="1"/>
  <c r="P71" i="1"/>
  <c r="N71" i="1"/>
  <c r="O71" i="1"/>
  <c r="I71" i="1"/>
  <c r="G63" i="1"/>
  <c r="P63" i="1"/>
  <c r="N63" i="1"/>
  <c r="O63" i="1"/>
  <c r="I63" i="1"/>
  <c r="G55" i="1"/>
  <c r="P55" i="1"/>
  <c r="N55" i="1"/>
  <c r="O55" i="1"/>
  <c r="I55" i="1"/>
  <c r="I47" i="1"/>
  <c r="G47" i="1"/>
  <c r="P47" i="1"/>
  <c r="N47" i="1"/>
  <c r="O47" i="1"/>
  <c r="G39" i="1"/>
  <c r="P39" i="1"/>
  <c r="N39" i="1"/>
  <c r="O39" i="1"/>
  <c r="I39" i="1"/>
  <c r="G31" i="1"/>
  <c r="P31" i="1"/>
  <c r="N31" i="1"/>
  <c r="O31" i="1"/>
  <c r="I31" i="1"/>
  <c r="G23" i="1"/>
  <c r="G20" i="1"/>
  <c r="I98" i="1"/>
  <c r="N98" i="1"/>
  <c r="P98" i="1"/>
  <c r="O98" i="1"/>
  <c r="G98" i="1"/>
  <c r="N82" i="1"/>
  <c r="I82" i="1"/>
  <c r="P82" i="1"/>
  <c r="O82" i="1"/>
  <c r="G82" i="1"/>
  <c r="I66" i="1"/>
  <c r="G66" i="1"/>
  <c r="P66" i="1"/>
  <c r="N66" i="1"/>
  <c r="O66" i="1"/>
  <c r="I34" i="1"/>
  <c r="N34" i="1"/>
  <c r="O34" i="1"/>
  <c r="P34" i="1"/>
  <c r="G34" i="1"/>
  <c r="G15" i="1"/>
  <c r="P108" i="1"/>
  <c r="N108" i="1"/>
  <c r="O108" i="1"/>
  <c r="I108" i="1"/>
  <c r="G108" i="1"/>
  <c r="P100" i="1"/>
  <c r="N100" i="1"/>
  <c r="O100" i="1"/>
  <c r="I100" i="1"/>
  <c r="G100" i="1"/>
  <c r="P92" i="1"/>
  <c r="N92" i="1"/>
  <c r="O92" i="1"/>
  <c r="I92" i="1"/>
  <c r="G92" i="1"/>
  <c r="P84" i="1"/>
  <c r="N84" i="1"/>
  <c r="O84" i="1"/>
  <c r="I84" i="1"/>
  <c r="G84" i="1"/>
  <c r="P76" i="1"/>
  <c r="N76" i="1"/>
  <c r="O76" i="1"/>
  <c r="I76" i="1"/>
  <c r="G76" i="1"/>
  <c r="P68" i="1"/>
  <c r="N68" i="1"/>
  <c r="O68" i="1"/>
  <c r="I68" i="1"/>
  <c r="G68" i="1"/>
  <c r="P60" i="1"/>
  <c r="N60" i="1"/>
  <c r="O60" i="1"/>
  <c r="I60" i="1"/>
  <c r="G60" i="1"/>
  <c r="P52" i="1"/>
  <c r="N52" i="1"/>
  <c r="O52" i="1"/>
  <c r="I52" i="1"/>
  <c r="G52" i="1"/>
  <c r="P44" i="1"/>
  <c r="N44" i="1"/>
  <c r="O44" i="1"/>
  <c r="I44" i="1"/>
  <c r="G44" i="1"/>
  <c r="P36" i="1"/>
  <c r="N36" i="1"/>
  <c r="O36" i="1"/>
  <c r="I36" i="1"/>
  <c r="G36" i="1"/>
  <c r="P28" i="1"/>
  <c r="N28" i="1"/>
  <c r="O28" i="1"/>
  <c r="I28" i="1"/>
  <c r="G28" i="1"/>
  <c r="G17" i="1"/>
  <c r="P58" i="1"/>
  <c r="I58" i="1"/>
  <c r="N58" i="1"/>
  <c r="G58" i="1"/>
  <c r="O58" i="1"/>
  <c r="I105" i="1"/>
  <c r="G105" i="1"/>
  <c r="P105" i="1"/>
  <c r="N105" i="1"/>
  <c r="O105" i="1"/>
  <c r="I97" i="1"/>
  <c r="G97" i="1"/>
  <c r="P97" i="1"/>
  <c r="N97" i="1"/>
  <c r="O97" i="1"/>
  <c r="I89" i="1"/>
  <c r="G89" i="1"/>
  <c r="P89" i="1"/>
  <c r="N89" i="1"/>
  <c r="O89" i="1"/>
  <c r="I81" i="1"/>
  <c r="G81" i="1"/>
  <c r="P81" i="1"/>
  <c r="N81" i="1"/>
  <c r="O81" i="1"/>
  <c r="I73" i="1"/>
  <c r="G73" i="1"/>
  <c r="P73" i="1"/>
  <c r="N73" i="1"/>
  <c r="O73" i="1"/>
  <c r="I65" i="1"/>
  <c r="G65" i="1"/>
  <c r="P65" i="1"/>
  <c r="N65" i="1"/>
  <c r="O65" i="1"/>
  <c r="I57" i="1"/>
  <c r="G57" i="1"/>
  <c r="P57" i="1"/>
  <c r="N57" i="1"/>
  <c r="O57" i="1"/>
  <c r="I49" i="1"/>
  <c r="G49" i="1"/>
  <c r="P49" i="1"/>
  <c r="N49" i="1"/>
  <c r="O49" i="1"/>
  <c r="I41" i="1"/>
  <c r="G41" i="1"/>
  <c r="P41" i="1"/>
  <c r="N41" i="1"/>
  <c r="O41" i="1"/>
  <c r="I33" i="1"/>
  <c r="G33" i="1"/>
  <c r="P33" i="1"/>
  <c r="N33" i="1"/>
  <c r="O33" i="1"/>
  <c r="I25" i="1"/>
  <c r="G25" i="1"/>
  <c r="P25" i="1"/>
  <c r="N25" i="1"/>
  <c r="O25" i="1"/>
  <c r="G14" i="1"/>
  <c r="I74" i="1"/>
  <c r="P74" i="1"/>
  <c r="O74" i="1"/>
  <c r="N74" i="1"/>
  <c r="G74" i="1"/>
  <c r="G110" i="1"/>
  <c r="P110" i="1"/>
  <c r="N110" i="1"/>
  <c r="O110" i="1"/>
  <c r="I110" i="1"/>
  <c r="G102" i="1"/>
  <c r="P102" i="1"/>
  <c r="N102" i="1"/>
  <c r="O102" i="1"/>
  <c r="I102" i="1"/>
  <c r="G94" i="1"/>
  <c r="P94" i="1"/>
  <c r="N94" i="1"/>
  <c r="O94" i="1"/>
  <c r="I94" i="1"/>
  <c r="G86" i="1"/>
  <c r="P86" i="1"/>
  <c r="N86" i="1"/>
  <c r="O86" i="1"/>
  <c r="I86" i="1"/>
  <c r="G78" i="1"/>
  <c r="P78" i="1"/>
  <c r="N78" i="1"/>
  <c r="O78" i="1"/>
  <c r="I78" i="1"/>
  <c r="G70" i="1"/>
  <c r="P70" i="1"/>
  <c r="N70" i="1"/>
  <c r="O70" i="1"/>
  <c r="I70" i="1"/>
  <c r="G62" i="1"/>
  <c r="P62" i="1"/>
  <c r="N62" i="1"/>
  <c r="O62" i="1"/>
  <c r="I62" i="1"/>
  <c r="G54" i="1"/>
  <c r="P54" i="1"/>
  <c r="N54" i="1"/>
  <c r="O54" i="1"/>
  <c r="I54" i="1"/>
  <c r="G46" i="1"/>
  <c r="P46" i="1"/>
  <c r="N46" i="1"/>
  <c r="O46" i="1"/>
  <c r="I46" i="1"/>
  <c r="G38" i="1"/>
  <c r="P38" i="1"/>
  <c r="N38" i="1"/>
  <c r="O38" i="1"/>
  <c r="I38" i="1"/>
  <c r="G30" i="1"/>
  <c r="P30" i="1"/>
  <c r="N30" i="1"/>
  <c r="O30" i="1"/>
  <c r="I30" i="1"/>
  <c r="G22" i="1"/>
  <c r="I19" i="1"/>
  <c r="G19" i="1"/>
  <c r="I26" i="1"/>
  <c r="M26" i="1" s="1"/>
  <c r="G26" i="1"/>
  <c r="G107" i="1"/>
  <c r="I107" i="1"/>
  <c r="P107" i="1"/>
  <c r="N107" i="1"/>
  <c r="O107" i="1"/>
  <c r="G99" i="1"/>
  <c r="I99" i="1"/>
  <c r="P99" i="1"/>
  <c r="N99" i="1"/>
  <c r="O99" i="1"/>
  <c r="I91" i="1"/>
  <c r="G91" i="1"/>
  <c r="P91" i="1"/>
  <c r="N91" i="1"/>
  <c r="O91" i="1"/>
  <c r="I83" i="1"/>
  <c r="G83" i="1"/>
  <c r="P83" i="1"/>
  <c r="N83" i="1"/>
  <c r="O83" i="1"/>
  <c r="I75" i="1"/>
  <c r="P75" i="1"/>
  <c r="N75" i="1"/>
  <c r="O75" i="1"/>
  <c r="G75" i="1"/>
  <c r="I67" i="1"/>
  <c r="G67" i="1"/>
  <c r="P67" i="1"/>
  <c r="N67" i="1"/>
  <c r="O67" i="1"/>
  <c r="I59" i="1"/>
  <c r="G59" i="1"/>
  <c r="P59" i="1"/>
  <c r="N59" i="1"/>
  <c r="O59" i="1"/>
  <c r="G51" i="1"/>
  <c r="I51" i="1"/>
  <c r="P51" i="1"/>
  <c r="N51" i="1"/>
  <c r="O51" i="1"/>
  <c r="G43" i="1"/>
  <c r="I43" i="1"/>
  <c r="P43" i="1"/>
  <c r="N43" i="1"/>
  <c r="O43" i="1"/>
  <c r="I35" i="1"/>
  <c r="P35" i="1"/>
  <c r="N35" i="1"/>
  <c r="O35" i="1"/>
  <c r="G35" i="1"/>
  <c r="I27" i="1"/>
  <c r="G27" i="1"/>
  <c r="P27" i="1"/>
  <c r="N27" i="1"/>
  <c r="O27" i="1"/>
  <c r="G16" i="1"/>
  <c r="I90" i="1"/>
  <c r="O90" i="1"/>
  <c r="G90" i="1"/>
  <c r="N90" i="1"/>
  <c r="P90" i="1"/>
  <c r="I50" i="1"/>
  <c r="O50" i="1"/>
  <c r="P50" i="1"/>
  <c r="G50" i="1"/>
  <c r="N50" i="1"/>
  <c r="G104" i="1"/>
  <c r="P104" i="1"/>
  <c r="N104" i="1"/>
  <c r="O104" i="1"/>
  <c r="I104" i="1"/>
  <c r="G96" i="1"/>
  <c r="P96" i="1"/>
  <c r="N96" i="1"/>
  <c r="O96" i="1"/>
  <c r="I96" i="1"/>
  <c r="G88" i="1"/>
  <c r="P88" i="1"/>
  <c r="N88" i="1"/>
  <c r="O88" i="1"/>
  <c r="I88" i="1"/>
  <c r="G80" i="1"/>
  <c r="P80" i="1"/>
  <c r="N80" i="1"/>
  <c r="O80" i="1"/>
  <c r="I80" i="1"/>
  <c r="G72" i="1"/>
  <c r="P72" i="1"/>
  <c r="N72" i="1"/>
  <c r="O72" i="1"/>
  <c r="I72" i="1"/>
  <c r="G64" i="1"/>
  <c r="P64" i="1"/>
  <c r="N64" i="1"/>
  <c r="O64" i="1"/>
  <c r="I64" i="1"/>
  <c r="G56" i="1"/>
  <c r="P56" i="1"/>
  <c r="N56" i="1"/>
  <c r="O56" i="1"/>
  <c r="I56" i="1"/>
  <c r="G48" i="1"/>
  <c r="P48" i="1"/>
  <c r="N48" i="1"/>
  <c r="O48" i="1"/>
  <c r="I48" i="1"/>
  <c r="G40" i="1"/>
  <c r="P40" i="1"/>
  <c r="N40" i="1"/>
  <c r="O40" i="1"/>
  <c r="I40" i="1"/>
  <c r="G32" i="1"/>
  <c r="P32" i="1"/>
  <c r="N32" i="1"/>
  <c r="O32" i="1"/>
  <c r="I32" i="1"/>
  <c r="G24" i="1"/>
  <c r="P24" i="1"/>
  <c r="N24" i="1"/>
  <c r="O24" i="1"/>
  <c r="I24" i="1"/>
  <c r="G21" i="1"/>
  <c r="G13" i="1"/>
  <c r="L73" i="1"/>
  <c r="R73" i="1"/>
  <c r="R57" i="1"/>
  <c r="L57" i="1"/>
  <c r="R109" i="1"/>
  <c r="L109" i="1"/>
  <c r="R101" i="1"/>
  <c r="L101" i="1"/>
  <c r="R93" i="1"/>
  <c r="L93" i="1"/>
  <c r="R85" i="1"/>
  <c r="L85" i="1"/>
  <c r="R77" i="1"/>
  <c r="L77" i="1"/>
  <c r="R69" i="1"/>
  <c r="L69" i="1"/>
  <c r="R61" i="1"/>
  <c r="L61" i="1"/>
  <c r="R53" i="1"/>
  <c r="L53" i="1"/>
  <c r="R45" i="1"/>
  <c r="L45" i="1"/>
  <c r="R37" i="1"/>
  <c r="L37" i="1"/>
  <c r="R29" i="1"/>
  <c r="L29" i="1"/>
  <c r="L89" i="1"/>
  <c r="R89" i="1"/>
  <c r="L41" i="1"/>
  <c r="R41" i="1"/>
  <c r="R94" i="1"/>
  <c r="L94" i="1"/>
  <c r="R78" i="1"/>
  <c r="L78" i="1"/>
  <c r="R62" i="1"/>
  <c r="L62" i="1"/>
  <c r="R106" i="1"/>
  <c r="L106" i="1"/>
  <c r="R98" i="1"/>
  <c r="L98" i="1"/>
  <c r="L90" i="1"/>
  <c r="R90" i="1"/>
  <c r="R82" i="1"/>
  <c r="L82" i="1"/>
  <c r="R74" i="1"/>
  <c r="L74" i="1"/>
  <c r="R66" i="1"/>
  <c r="L66" i="1"/>
  <c r="R58" i="1"/>
  <c r="L58" i="1"/>
  <c r="L50" i="1"/>
  <c r="R50" i="1"/>
  <c r="R42" i="1"/>
  <c r="L42" i="1"/>
  <c r="R34" i="1"/>
  <c r="L34" i="1"/>
  <c r="L26" i="1"/>
  <c r="L97" i="1"/>
  <c r="R97" i="1"/>
  <c r="L49" i="1"/>
  <c r="R49" i="1"/>
  <c r="L33" i="1"/>
  <c r="R33" i="1"/>
  <c r="R102" i="1"/>
  <c r="L102" i="1"/>
  <c r="R86" i="1"/>
  <c r="L86" i="1"/>
  <c r="R70" i="1"/>
  <c r="L70" i="1"/>
  <c r="R103" i="1"/>
  <c r="L103" i="1"/>
  <c r="R95" i="1"/>
  <c r="L95" i="1"/>
  <c r="R87" i="1"/>
  <c r="L87" i="1"/>
  <c r="R79" i="1"/>
  <c r="L79" i="1"/>
  <c r="R71" i="1"/>
  <c r="L71" i="1"/>
  <c r="R63" i="1"/>
  <c r="L63" i="1"/>
  <c r="R55" i="1"/>
  <c r="L55" i="1"/>
  <c r="R47" i="1"/>
  <c r="L47" i="1"/>
  <c r="R39" i="1"/>
  <c r="L39" i="1"/>
  <c r="R31" i="1"/>
  <c r="L31" i="1"/>
  <c r="R81" i="1"/>
  <c r="L81" i="1"/>
  <c r="R25" i="1"/>
  <c r="L25" i="1"/>
  <c r="R110" i="1"/>
  <c r="L110" i="1"/>
  <c r="R54" i="1"/>
  <c r="L54" i="1"/>
  <c r="R108" i="1"/>
  <c r="L108" i="1"/>
  <c r="R100" i="1"/>
  <c r="L100" i="1"/>
  <c r="R92" i="1"/>
  <c r="L92" i="1"/>
  <c r="R84" i="1"/>
  <c r="L84" i="1"/>
  <c r="R76" i="1"/>
  <c r="L76" i="1"/>
  <c r="R68" i="1"/>
  <c r="L68" i="1"/>
  <c r="R60" i="1"/>
  <c r="L60" i="1"/>
  <c r="R52" i="1"/>
  <c r="L52" i="1"/>
  <c r="R44" i="1"/>
  <c r="L44" i="1"/>
  <c r="R36" i="1"/>
  <c r="L36" i="1"/>
  <c r="R28" i="1"/>
  <c r="L28" i="1"/>
  <c r="L105" i="1"/>
  <c r="R105" i="1"/>
  <c r="L65" i="1"/>
  <c r="R65" i="1"/>
  <c r="R46" i="1"/>
  <c r="L46" i="1"/>
  <c r="R38" i="1"/>
  <c r="L38" i="1"/>
  <c r="R30" i="1"/>
  <c r="L30" i="1"/>
  <c r="L107" i="1"/>
  <c r="R107" i="1"/>
  <c r="L99" i="1"/>
  <c r="R99" i="1"/>
  <c r="L91" i="1"/>
  <c r="R91" i="1"/>
  <c r="L83" i="1"/>
  <c r="R83" i="1"/>
  <c r="L75" i="1"/>
  <c r="R75" i="1"/>
  <c r="L67" i="1"/>
  <c r="R67" i="1"/>
  <c r="L59" i="1"/>
  <c r="R59" i="1"/>
  <c r="L51" i="1"/>
  <c r="R51" i="1"/>
  <c r="L43" i="1"/>
  <c r="R43" i="1"/>
  <c r="L35" i="1"/>
  <c r="R35" i="1"/>
  <c r="L27" i="1"/>
  <c r="R27" i="1"/>
  <c r="R104" i="1"/>
  <c r="L104" i="1"/>
  <c r="R96" i="1"/>
  <c r="L96" i="1"/>
  <c r="R88" i="1"/>
  <c r="L88" i="1"/>
  <c r="R80" i="1"/>
  <c r="L80" i="1"/>
  <c r="R72" i="1"/>
  <c r="L72" i="1"/>
  <c r="R64" i="1"/>
  <c r="L64" i="1"/>
  <c r="R56" i="1"/>
  <c r="L56" i="1"/>
  <c r="R48" i="1"/>
  <c r="L48" i="1"/>
  <c r="R40" i="1"/>
  <c r="L40" i="1"/>
  <c r="R32" i="1"/>
  <c r="L32" i="1"/>
  <c r="R24" i="1"/>
  <c r="L24" i="1"/>
  <c r="M109" i="1"/>
  <c r="K109" i="1"/>
  <c r="M101" i="1"/>
  <c r="K101" i="1"/>
  <c r="M93" i="1"/>
  <c r="K93" i="1"/>
  <c r="M85" i="1"/>
  <c r="K85" i="1"/>
  <c r="M77" i="1"/>
  <c r="K77" i="1"/>
  <c r="M69" i="1"/>
  <c r="K69" i="1"/>
  <c r="M61" i="1"/>
  <c r="K61" i="1"/>
  <c r="M53" i="1"/>
  <c r="K53" i="1"/>
  <c r="M45" i="1"/>
  <c r="K45" i="1"/>
  <c r="M37" i="1"/>
  <c r="K37" i="1"/>
  <c r="M29" i="1"/>
  <c r="K29" i="1"/>
  <c r="K106" i="1"/>
  <c r="M106" i="1"/>
  <c r="K98" i="1"/>
  <c r="M98" i="1"/>
  <c r="M90" i="1"/>
  <c r="K90" i="1"/>
  <c r="M82" i="1"/>
  <c r="K82" i="1"/>
  <c r="M74" i="1"/>
  <c r="K74" i="1"/>
  <c r="K66" i="1"/>
  <c r="M66" i="1"/>
  <c r="K58" i="1"/>
  <c r="M58" i="1"/>
  <c r="K50" i="1"/>
  <c r="M50" i="1"/>
  <c r="M42" i="1"/>
  <c r="K42" i="1"/>
  <c r="K34" i="1"/>
  <c r="M34" i="1"/>
  <c r="K26" i="1"/>
  <c r="K103" i="1"/>
  <c r="M103" i="1"/>
  <c r="K95" i="1"/>
  <c r="M95" i="1"/>
  <c r="K87" i="1"/>
  <c r="M87" i="1"/>
  <c r="K79" i="1"/>
  <c r="M79" i="1"/>
  <c r="K71" i="1"/>
  <c r="M71" i="1"/>
  <c r="K63" i="1"/>
  <c r="M63" i="1"/>
  <c r="K55" i="1"/>
  <c r="M55" i="1"/>
  <c r="K47" i="1"/>
  <c r="M47" i="1"/>
  <c r="K39" i="1"/>
  <c r="M39" i="1"/>
  <c r="K31" i="1"/>
  <c r="M31" i="1"/>
  <c r="K108" i="1"/>
  <c r="M108" i="1"/>
  <c r="K100" i="1"/>
  <c r="M100" i="1"/>
  <c r="K92" i="1"/>
  <c r="M92" i="1"/>
  <c r="K84" i="1"/>
  <c r="M84" i="1"/>
  <c r="K76" i="1"/>
  <c r="M76" i="1"/>
  <c r="K68" i="1"/>
  <c r="M68" i="1"/>
  <c r="K60" i="1"/>
  <c r="M60" i="1"/>
  <c r="K52" i="1"/>
  <c r="M52" i="1"/>
  <c r="K44" i="1"/>
  <c r="M44" i="1"/>
  <c r="K36" i="1"/>
  <c r="M36" i="1"/>
  <c r="K28" i="1"/>
  <c r="M28" i="1"/>
  <c r="M89" i="1"/>
  <c r="K89" i="1"/>
  <c r="M81" i="1"/>
  <c r="K81" i="1"/>
  <c r="K73" i="1"/>
  <c r="M73" i="1"/>
  <c r="M65" i="1"/>
  <c r="K65" i="1"/>
  <c r="M57" i="1"/>
  <c r="K57" i="1"/>
  <c r="K49" i="1"/>
  <c r="M49" i="1"/>
  <c r="M41" i="1"/>
  <c r="K41" i="1"/>
  <c r="M33" i="1"/>
  <c r="K33" i="1"/>
  <c r="K25" i="1"/>
  <c r="M25" i="1"/>
  <c r="K102" i="1"/>
  <c r="M102" i="1"/>
  <c r="K94" i="1"/>
  <c r="M94" i="1"/>
  <c r="K86" i="1"/>
  <c r="M86" i="1"/>
  <c r="K78" i="1"/>
  <c r="M78" i="1"/>
  <c r="K70" i="1"/>
  <c r="M70" i="1"/>
  <c r="K62" i="1"/>
  <c r="M62" i="1"/>
  <c r="K54" i="1"/>
  <c r="M54" i="1"/>
  <c r="K46" i="1"/>
  <c r="M46" i="1"/>
  <c r="K38" i="1"/>
  <c r="M38" i="1"/>
  <c r="K30" i="1"/>
  <c r="M30" i="1"/>
  <c r="K97" i="1"/>
  <c r="M97" i="1"/>
  <c r="K110" i="1"/>
  <c r="M110" i="1"/>
  <c r="K107" i="1"/>
  <c r="M107" i="1"/>
  <c r="K99" i="1"/>
  <c r="M99" i="1"/>
  <c r="K91" i="1"/>
  <c r="M91" i="1"/>
  <c r="K83" i="1"/>
  <c r="M83" i="1"/>
  <c r="K75" i="1"/>
  <c r="M75" i="1"/>
  <c r="K67" i="1"/>
  <c r="M67" i="1"/>
  <c r="K59" i="1"/>
  <c r="M59" i="1"/>
  <c r="K51" i="1"/>
  <c r="M51" i="1"/>
  <c r="K43" i="1"/>
  <c r="M43" i="1"/>
  <c r="K35" i="1"/>
  <c r="M35" i="1"/>
  <c r="K27" i="1"/>
  <c r="M27" i="1"/>
  <c r="M105" i="1"/>
  <c r="K105" i="1"/>
  <c r="K104" i="1"/>
  <c r="M104" i="1"/>
  <c r="K96" i="1"/>
  <c r="M96" i="1"/>
  <c r="K88" i="1"/>
  <c r="M88" i="1"/>
  <c r="K80" i="1"/>
  <c r="M80" i="1"/>
  <c r="K72" i="1"/>
  <c r="M72" i="1"/>
  <c r="K64" i="1"/>
  <c r="M64" i="1"/>
  <c r="K56" i="1"/>
  <c r="M56" i="1"/>
  <c r="K48" i="1"/>
  <c r="M48" i="1"/>
  <c r="K40" i="1"/>
  <c r="M40" i="1"/>
  <c r="K32" i="1"/>
  <c r="M32" i="1"/>
  <c r="K24" i="1"/>
  <c r="M24" i="1"/>
  <c r="Q26" i="1" l="1"/>
  <c r="N26" i="1"/>
  <c r="K19" i="1"/>
  <c r="L19" i="1" s="1"/>
  <c r="K14" i="1"/>
  <c r="L14" i="1" s="1"/>
  <c r="K13" i="1"/>
  <c r="L13" i="1" s="1"/>
  <c r="K12" i="1"/>
  <c r="L12" i="1" s="1"/>
  <c r="K23" i="1"/>
  <c r="L23" i="1" s="1"/>
  <c r="K15" i="1"/>
  <c r="L15" i="1" s="1"/>
  <c r="K18" i="1"/>
  <c r="L18" i="1" s="1"/>
  <c r="K20" i="1"/>
  <c r="L20" i="1" s="1"/>
  <c r="K16" i="1"/>
  <c r="L16" i="1" s="1"/>
  <c r="M12" i="1"/>
  <c r="M22" i="1"/>
  <c r="Q22" i="1" s="1"/>
  <c r="M17" i="1"/>
  <c r="Q17" i="1" s="1"/>
  <c r="M21" i="1"/>
  <c r="Q21" i="1" s="1"/>
  <c r="K22" i="1"/>
  <c r="L22" i="1" s="1"/>
  <c r="K17" i="1"/>
  <c r="L17" i="1" s="1"/>
  <c r="M23" i="1"/>
  <c r="Q23" i="1" s="1"/>
  <c r="M13" i="1"/>
  <c r="Q13" i="1" s="1"/>
  <c r="M15" i="1"/>
  <c r="Q15" i="1" s="1"/>
  <c r="K21" i="1"/>
  <c r="L21" i="1" s="1"/>
  <c r="M16" i="1"/>
  <c r="Q16" i="1" s="1"/>
  <c r="M19" i="1"/>
  <c r="Q19" i="1" s="1"/>
  <c r="M14" i="1"/>
  <c r="Q14" i="1" s="1"/>
  <c r="M20" i="1"/>
  <c r="Q20" i="1" s="1"/>
  <c r="M18" i="1"/>
  <c r="Q18" i="1" s="1"/>
  <c r="B29" i="3" l="1"/>
  <c r="Q12" i="1"/>
  <c r="O26" i="1"/>
  <c r="P26" i="1"/>
  <c r="R26" i="1" s="1"/>
  <c r="N12" i="1"/>
  <c r="L6" i="1"/>
  <c r="L5" i="1"/>
  <c r="N13" i="1"/>
  <c r="O13" i="1" s="1"/>
  <c r="N23" i="1"/>
  <c r="N20" i="1"/>
  <c r="O20" i="1" s="1"/>
  <c r="N14" i="1"/>
  <c r="O14" i="1" s="1"/>
  <c r="N15" i="1"/>
  <c r="O15" i="1" s="1"/>
  <c r="N19" i="1"/>
  <c r="O19" i="1" s="1"/>
  <c r="N21" i="1"/>
  <c r="N16" i="1"/>
  <c r="O16" i="1" s="1"/>
  <c r="N17" i="1"/>
  <c r="O17" i="1" s="1"/>
  <c r="N18" i="1"/>
  <c r="N22" i="1"/>
  <c r="O22" i="1" s="1"/>
  <c r="K8" i="1"/>
  <c r="H5" i="1" s="1"/>
  <c r="R5" i="1" l="1"/>
  <c r="P16" i="1"/>
  <c r="R16" i="1" s="1"/>
  <c r="P14" i="1"/>
  <c r="R14" i="1" s="1"/>
  <c r="P22" i="1"/>
  <c r="R22" i="1" s="1"/>
  <c r="O21" i="1"/>
  <c r="P21" i="1" s="1"/>
  <c r="R21" i="1" s="1"/>
  <c r="P20" i="1"/>
  <c r="R20" i="1" s="1"/>
  <c r="O23" i="1"/>
  <c r="P23" i="1" s="1"/>
  <c r="R23" i="1" s="1"/>
  <c r="O18" i="1"/>
  <c r="P18" i="1" s="1"/>
  <c r="R18" i="1" s="1"/>
  <c r="P19" i="1"/>
  <c r="R19" i="1" s="1"/>
  <c r="P17" i="1"/>
  <c r="R17" i="1" s="1"/>
  <c r="P15" i="1"/>
  <c r="R15" i="1" s="1"/>
  <c r="P13" i="1"/>
  <c r="R13" i="1" s="1"/>
  <c r="M8" i="1" l="1"/>
  <c r="O12" i="1" l="1"/>
  <c r="N8" i="1"/>
  <c r="O8" i="1" l="1"/>
  <c r="H6" i="1" s="1"/>
  <c r="P12" i="1"/>
  <c r="R12" i="1" l="1"/>
  <c r="R6" i="1"/>
  <c r="C5" i="1"/>
  <c r="C6" i="1"/>
  <c r="P8" i="1"/>
</calcChain>
</file>

<file path=xl/sharedStrings.xml><?xml version="1.0" encoding="utf-8"?>
<sst xmlns="http://schemas.openxmlformats.org/spreadsheetml/2006/main" count="1030" uniqueCount="467">
  <si>
    <t>Total:</t>
  </si>
  <si>
    <t>Arbeitsausfall in Prozent:</t>
  </si>
  <si>
    <t>Vorname</t>
  </si>
  <si>
    <t>Name</t>
  </si>
  <si>
    <t>Eingabe erforderlich</t>
  </si>
  <si>
    <t>Wert fehlerhaft</t>
  </si>
  <si>
    <t>Ausgabefeld</t>
  </si>
  <si>
    <t>Firmenname</t>
  </si>
  <si>
    <t>PLZ</t>
  </si>
  <si>
    <t>Sachbearbeiter</t>
  </si>
  <si>
    <t>Telefon</t>
  </si>
  <si>
    <t>Telefax</t>
  </si>
  <si>
    <t>Zahlungsverbindung</t>
  </si>
  <si>
    <t>Betrieb/Betriebsabteilung</t>
  </si>
  <si>
    <t>Abrechnungsperiode</t>
  </si>
  <si>
    <t>Eingabefrist</t>
  </si>
  <si>
    <t>Beginn Kurzarbeit</t>
  </si>
  <si>
    <t>Ende Kurzarbeit</t>
  </si>
  <si>
    <t>Anzahl Arbeitstage/Jahr</t>
  </si>
  <si>
    <t>Jahresd. wöchentl. Normalarbeitsz.</t>
  </si>
  <si>
    <t>Max. massgeb. Verdienst</t>
  </si>
  <si>
    <t>Saisonal bed. Arbeitsausfall %</t>
  </si>
  <si>
    <t>Karenztage</t>
  </si>
  <si>
    <t>Beitragssatz AHV/IV/EO/ALV%</t>
  </si>
  <si>
    <t>TCRD Beilage-Nr.</t>
  </si>
  <si>
    <t>TCRD Verfügungs-Nr.</t>
  </si>
  <si>
    <t>TCRD Kurzzeichen Inspektor</t>
  </si>
  <si>
    <t>Farbcode Ein-/Ausgabefelder</t>
  </si>
  <si>
    <t>Betrieb / Betriebsabteilung</t>
  </si>
  <si>
    <t>Beginn / Ende der Kurzarbeit</t>
  </si>
  <si>
    <t>Anzahl bez.</t>
  </si>
  <si>
    <t>Weitere</t>
  </si>
  <si>
    <t>Jahres-</t>
  </si>
  <si>
    <t>Anrechen-</t>
  </si>
  <si>
    <t>Anzahl</t>
  </si>
  <si>
    <t>Lohn-</t>
  </si>
  <si>
    <t>barer</t>
  </si>
  <si>
    <t>Monats-</t>
  </si>
  <si>
    <t>Stunden-</t>
  </si>
  <si>
    <t>pro Jahr</t>
  </si>
  <si>
    <t>wöchentliche</t>
  </si>
  <si>
    <t>Ferientage</t>
  </si>
  <si>
    <t>Feiertage</t>
  </si>
  <si>
    <t>Versicherten-Nr.</t>
  </si>
  <si>
    <t>lohn</t>
  </si>
  <si>
    <t>(12/13)</t>
  </si>
  <si>
    <t>teile p. Jahr</t>
  </si>
  <si>
    <t>Arbeitszeit</t>
  </si>
  <si>
    <t>Verdienst</t>
  </si>
  <si>
    <t>Mitarbeiter</t>
  </si>
  <si>
    <t>Name,Vorname</t>
  </si>
  <si>
    <t/>
  </si>
  <si>
    <t>Kurzarbeit</t>
  </si>
  <si>
    <t>V1.83(09.2019)</t>
  </si>
  <si>
    <t>Datum</t>
  </si>
  <si>
    <t>Arbeitstage</t>
  </si>
  <si>
    <t>Max. massgeb.</t>
  </si>
  <si>
    <t>Beitragssatz</t>
  </si>
  <si>
    <t>Sichtbar</t>
  </si>
  <si>
    <t>Erfasst</t>
  </si>
  <si>
    <t>Gültig ab</t>
  </si>
  <si>
    <t>pro jahr</t>
  </si>
  <si>
    <t>Anfang</t>
  </si>
  <si>
    <t>a1: bis 18 Mitarbeiter</t>
  </si>
  <si>
    <t>a2: bis 39 Mitarbeiter</t>
  </si>
  <si>
    <t>a3: bis 60 Mitarbeiter</t>
  </si>
  <si>
    <t>a4: bis 81 Mitarbeiter</t>
  </si>
  <si>
    <t>Erste Zeile:</t>
  </si>
  <si>
    <t>a5: bis 102 Mitarbeiter</t>
  </si>
  <si>
    <t>Letzte Zeile:</t>
  </si>
  <si>
    <t>b1: bis 144 Mitarbeiter</t>
  </si>
  <si>
    <t>b2: bis 186 Mitarbeiter</t>
  </si>
  <si>
    <t>Schutzwort:</t>
  </si>
  <si>
    <t>b3: bis 207 Mitarbeiter</t>
  </si>
  <si>
    <t>b4: bis 249 Mitarbeiter</t>
  </si>
  <si>
    <t>AHV-Pflicht ab:</t>
  </si>
  <si>
    <t>b5: bis 291 Mitarbeiter</t>
  </si>
  <si>
    <t>c1: bis 333 Mitarbeiter</t>
  </si>
  <si>
    <t>Version:</t>
  </si>
  <si>
    <t>c2: bis 375 Mitarbeiter</t>
  </si>
  <si>
    <t>c3: bis 417 Mitarbeiter</t>
  </si>
  <si>
    <t>TCRD (0=nein, 1=ja):</t>
  </si>
  <si>
    <t>c4: bis 459 Mitarbeiter</t>
  </si>
  <si>
    <t>TCRD erste Zeile:</t>
  </si>
  <si>
    <t>c5: bis 501 Mitarbeiter</t>
  </si>
  <si>
    <t>TCRD letzte Zeile:</t>
  </si>
  <si>
    <t>d1: bis 564 Mitarbeiter</t>
  </si>
  <si>
    <t>d2: bis 627 Mitarbeiter</t>
  </si>
  <si>
    <t>d3: bis 690 Mitarbeiter</t>
  </si>
  <si>
    <t>d4: bis 753 Mitarbeiter</t>
  </si>
  <si>
    <t>e1: bis 816 Mitarbeiter</t>
  </si>
  <si>
    <t>e2: bis 879 Mitarbeiter</t>
  </si>
  <si>
    <t>e3: bis 942 Mitarbeiter</t>
  </si>
  <si>
    <t>e4: bis 1005 Mitarbeiter</t>
  </si>
  <si>
    <t>In diese Kolonne nicht übersetzen</t>
  </si>
  <si>
    <t>deutsch</t>
  </si>
  <si>
    <t>Wählen Sprache / choisir langue / scegliere lingua_x000D_1 = deutsch, allemand, tedesco_x000D_2 = französisch, français, francese_x000D_3 = italienisch, italien, italiano</t>
  </si>
  <si>
    <t>Wählen Sprache / choisir langue / scegliere lingua</t>
  </si>
  <si>
    <t>Wählen Sprache</t>
  </si>
  <si>
    <t>1 = deutsch, allemand, tedesco</t>
  </si>
  <si>
    <t>2 = französisch, français, francese</t>
  </si>
  <si>
    <t>französisch</t>
  </si>
  <si>
    <t>3 = italienisch, italien, italiano</t>
  </si>
  <si>
    <t>italienisch</t>
  </si>
  <si>
    <t>Sprache / langue / lingua</t>
  </si>
  <si>
    <t>Sprache</t>
  </si>
  <si>
    <t>Blattnamen maximal 31 Zeichen</t>
  </si>
  <si>
    <t>Stammdaten Betrieb &amp; Abteilung</t>
  </si>
  <si>
    <t>Stammdaten Mitarbeiter</t>
  </si>
  <si>
    <t>Saisonale Ausfallstunden</t>
  </si>
  <si>
    <t>Abrechnung von Kurzarbeit</t>
  </si>
  <si>
    <t>Hilfsdaten</t>
  </si>
  <si>
    <t>Übersetzungstexte</t>
  </si>
  <si>
    <t>Header &amp; Footer (Left, Center, Right)</t>
  </si>
  <si>
    <t>Header &amp; Footer Blatt 1</t>
  </si>
  <si>
    <t>&amp;"Arial"&amp;8Arbeitslosenversicherung</t>
  </si>
  <si>
    <t>&amp;"Arial"&amp;8</t>
  </si>
  <si>
    <t>Arbeitslosenversicherung</t>
  </si>
  <si>
    <t>&amp;"Arial"&amp;10&amp;BStammdaten Betrieb/Betriebsabteilung</t>
  </si>
  <si>
    <t>&amp;"Arial"&amp;10&amp;B</t>
  </si>
  <si>
    <t>Stammdaten Betrieb/Betriebsabteilung</t>
  </si>
  <si>
    <t>&amp;"Arial"&amp;8_x000D_Für Fragen dieses Arbeitsblatt betreffend wenden Sie sich bitte an Ihre Arbeitslosenkasse.</t>
  </si>
  <si>
    <t>Für Fragen dieses Arbeitsblatt betreffend wenden Sie sich bitte an Ihre Arbeitslosenkasse.</t>
  </si>
  <si>
    <t>&amp;"Arial"&amp;8&amp;D V1.83(09.2019)</t>
  </si>
  <si>
    <t>&amp;"Arial"&amp;8&amp;D</t>
  </si>
  <si>
    <t>Header &amp; Footer Blatt 2</t>
  </si>
  <si>
    <t>&amp;"Arial"&amp;10&amp;BStammdaten Mitarbeiter</t>
  </si>
  <si>
    <t>&amp;"Arial"&amp;8Seite &amp;P</t>
  </si>
  <si>
    <t>Seite &amp;P</t>
  </si>
  <si>
    <t>Header &amp; Footer Blatt 3</t>
  </si>
  <si>
    <t>&amp;"Arial"&amp;10&amp;BSaisonale Ausfallstunden_x000D_&amp;B&amp;"Arial"&amp;8(Formular 716.303.1)</t>
  </si>
  <si>
    <t>&amp;B&amp;"Arial"&amp;8</t>
  </si>
  <si>
    <t>(Formular 716.303.1)</t>
  </si>
  <si>
    <t>Header &amp; Footer Blatt 4</t>
  </si>
  <si>
    <t>&amp;"Arial"&amp;10&amp;BAbrechnung von Kurzarbeit_x000D_&amp;B&amp;"Arial"&amp;8(Formular 716.303)</t>
  </si>
  <si>
    <t>(Formular 716.303)</t>
  </si>
  <si>
    <t>Header &amp; Footer TCRD Blatt 1</t>
  </si>
  <si>
    <t>&amp;"Arial"&amp;10_x000D__x000D_Korrigierte Abrechnung des SECO</t>
  </si>
  <si>
    <t>&amp;"Arial"&amp;10</t>
  </si>
  <si>
    <t>Korrigierte Abrechnung des SECO</t>
  </si>
  <si>
    <t xml:space="preserve">Beilage </t>
  </si>
  <si>
    <t>&amp;"Arial"&amp;10_x000D__x000D_Beilage 0 zu Revisionsverfügung AGK 0</t>
  </si>
  <si>
    <t xml:space="preserve"> zu Revisionsverfügung AGK </t>
  </si>
  <si>
    <t>&amp;"Arial"&amp;10_x000D_SECO/TCRD/0</t>
  </si>
  <si>
    <t>SECO/TCRD/</t>
  </si>
  <si>
    <t>&amp;"Arial"&amp;10&amp;D</t>
  </si>
  <si>
    <t>&amp;D</t>
  </si>
  <si>
    <t>&amp;"Arial"&amp;10Seite &amp;P von &amp;N</t>
  </si>
  <si>
    <t>Seite &amp;P von &amp;N</t>
  </si>
  <si>
    <t>Header &amp; Footer TCRD Blatt 2</t>
  </si>
  <si>
    <t>Header &amp; Footer TCRD Blatt 3</t>
  </si>
  <si>
    <t>Header &amp; Footer TCRD Blatt 4</t>
  </si>
  <si>
    <t>Konstanten Blatt 1</t>
  </si>
  <si>
    <t>BUR-Nr.</t>
  </si>
  <si>
    <t>Strasse/Nr.</t>
  </si>
  <si>
    <t>Ort</t>
  </si>
  <si>
    <t>e-Mail</t>
  </si>
  <si>
    <t>Betriebsgrösse</t>
  </si>
  <si>
    <t>Mehr Mitarbeiter erfasst als maximale Betriebsgrösse</t>
  </si>
  <si>
    <t>Geben Sie eine Periode im Format MM.JJJJ ein. Beispiel: 02.2009</t>
  </si>
  <si>
    <t>Geben Sie ein Datum im Format TT.MM.JJJJ ein.</t>
  </si>
  <si>
    <t>Wählen Sie die  Betriebsgrösse</t>
  </si>
  <si>
    <t>Dieser Wert wird automatisch bestimmt, kann aber überschrieben werden</t>
  </si>
  <si>
    <t>Konstanten Blatt 2</t>
  </si>
  <si>
    <t>Geburts-</t>
  </si>
  <si>
    <t>datum</t>
  </si>
  <si>
    <t xml:space="preserve">Monate </t>
  </si>
  <si>
    <t>bestand-</t>
  </si>
  <si>
    <t>durchschn.</t>
  </si>
  <si>
    <t>wöchentl.</t>
  </si>
  <si>
    <t>wurde gekürzt</t>
  </si>
  <si>
    <t>Konstanten Blatt 3</t>
  </si>
  <si>
    <t>PLZ/Ort</t>
  </si>
  <si>
    <t>Zeitgleiche Periode des Vorjahres:</t>
  </si>
  <si>
    <t>vertragliche</t>
  </si>
  <si>
    <t>Sollstd. zeitgl.</t>
  </si>
  <si>
    <t>Periode inkl.</t>
  </si>
  <si>
    <t>Vorholzeit</t>
  </si>
  <si>
    <t>Istzeit</t>
  </si>
  <si>
    <t>Bezahlte/</t>
  </si>
  <si>
    <t>Unbezahlte</t>
  </si>
  <si>
    <t>Absenzen</t>
  </si>
  <si>
    <t>Ausfallstunden</t>
  </si>
  <si>
    <t>Zeitgleiche Periode des vorletzten Jahres:</t>
  </si>
  <si>
    <t>Seitentotal</t>
  </si>
  <si>
    <t>Total Periode</t>
  </si>
  <si>
    <t>Prozentualer Ausfall in der Periode</t>
  </si>
  <si>
    <t>Durchschnittlicher Arbeitsausfall der beiden Vergleichsperioden:</t>
  </si>
  <si>
    <t>Konstanten Blatt 4</t>
  </si>
  <si>
    <t>anrechen-</t>
  </si>
  <si>
    <t>barer Std.-</t>
  </si>
  <si>
    <t>Wöchentl.</t>
  </si>
  <si>
    <t>in der AP</t>
  </si>
  <si>
    <t>Sollstd. Abr.-</t>
  </si>
  <si>
    <t>Periode Inkl.</t>
  </si>
  <si>
    <t>Saldo Ende Per.</t>
  </si>
  <si>
    <t>vorherg.</t>
  </si>
  <si>
    <t>(nur für Gleitzeit)</t>
  </si>
  <si>
    <t>laufend</t>
  </si>
  <si>
    <t>Diff.</t>
  </si>
  <si>
    <t>Ausfall-</t>
  </si>
  <si>
    <t>stunden</t>
  </si>
  <si>
    <t>total</t>
  </si>
  <si>
    <t>Saldo</t>
  </si>
  <si>
    <t>Mehrstd.</t>
  </si>
  <si>
    <t>Vormonate</t>
  </si>
  <si>
    <t>Saisonale</t>
  </si>
  <si>
    <t>bare Aus-</t>
  </si>
  <si>
    <t>fall-Std.</t>
  </si>
  <si>
    <t>Verdienst-</t>
  </si>
  <si>
    <t>ausfall</t>
  </si>
  <si>
    <t>100%</t>
  </si>
  <si>
    <t>80%</t>
  </si>
  <si>
    <t>Zwischen-</t>
  </si>
  <si>
    <t>Beschäftigung</t>
  </si>
  <si>
    <t>Abzug</t>
  </si>
  <si>
    <t>Beantragte</t>
  </si>
  <si>
    <t>Vergütung</t>
  </si>
  <si>
    <t>Anzahl bezugsberechtigter Mitarbeiter:</t>
  </si>
  <si>
    <t>Anzahl betroffener Mitarbeiter:</t>
  </si>
  <si>
    <t>Anspruch: 80%</t>
  </si>
  <si>
    <t>Max. VV:</t>
  </si>
  <si>
    <t>Ausfall</t>
  </si>
  <si>
    <t>Durchschnitt Vorjahre:</t>
  </si>
  <si>
    <t>Relativer Mehrausfall:</t>
  </si>
  <si>
    <t>AHV/IV/EO/ALV:</t>
  </si>
  <si>
    <t>Karenzzeit:</t>
  </si>
  <si>
    <t>Tag(e)</t>
  </si>
  <si>
    <t>Kurzarbeitsentschädigung:</t>
  </si>
  <si>
    <t>Mindestausfall 10%</t>
  </si>
  <si>
    <t>nicht erreicht</t>
  </si>
  <si>
    <t>Konstanten Blatt 5</t>
  </si>
  <si>
    <t>Hilfetexte Blatt 3</t>
  </si>
  <si>
    <t>Hilfetexte für Saisonale Ausfallstunden</t>
  </si>
  <si>
    <t>Hilfetexttitel</t>
  </si>
  <si>
    <t>Hilfetext</t>
  </si>
  <si>
    <t>Kol. 1: Name/Vorname</t>
  </si>
  <si>
    <t>In dieser Kolonne sind alle Arbeitnehmer des Betriebes oder der Betriebsabteilung aufzuführen.</t>
  </si>
  <si>
    <t>Kol. 2: Vertragliche wöchentliche Arbeitszeit</t>
  </si>
  <si>
    <t>Einzutragen ist die individuelle, vertraglich vereinbarte Arbeitszeit je Arbeitnehmer, ohne allfällige Vorholzeit. Bei unterschiedlich langen Arbeitszeiten innerhalb eines Jahres ist die für die betreffende Abrechnungsperiode gültige Arbeitszeit einzutragen.</t>
  </si>
  <si>
    <t>Kol. 3: Sollstunden in der zeitgleichen Periode</t>
  </si>
  <si>
    <t>Sollstunden in der zeitgleichen Periode des Vorjahres inklusive Vorholzeit.</t>
  </si>
  <si>
    <t>Kol. 4: Istzeit</t>
  </si>
  <si>
    <t>Einzutragen sind die tatsächlich gearbeiteten Stunden.</t>
  </si>
  <si>
    <t>Kol. 5: Bezahlte/unbezahlte Absenzen</t>
  </si>
  <si>
    <t>Einzutragen sind die bezahlten und unbezahlten Absenzstunden für Ferien, Feiertage, freiwilliges Fernbleiben von der Arbeit, Krankheit, Unfall, Militärdienst usw.</t>
  </si>
  <si>
    <t>Kol. 6: Ausfallstunden</t>
  </si>
  <si>
    <t>Ausgefallene Arbeitsstunden. Berechnung: Kol. 3 abzüglich Kol. 4 und 5.</t>
  </si>
  <si>
    <t>Erläuterungen zum Ausfüllen dieses Arbeitsblattes</t>
  </si>
  <si>
    <t>Erläuterungen bekommen Sie, indem Sie den Cursor in die betreffende Spalte positionieren und gleichzeitig die Tasten "STRG" und "h" drücken. Auf englischen Tastaturen drücken Sie "CTRL" und "h"._x000D__x000D_Damit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sein._x000D__x000D_Zeitgleiche Perioden der Vorjahre: Wird z.B. Kurzarbeit für den Monat Januar 2009 geltend gemacht, dienen die Monate Januar 2007 und Januar 2008 als Vergleichsperioden._x000D__x000D_In der geltend gemachten Abrechnungsperiode werden nur diejenigen Ausfallstunden entschädigt, welche den durchschnittlichen Ausfall der beiden Vergleichsmonate überschreiten.</t>
  </si>
  <si>
    <t>Erläuterungen bekommen Sie, indem Sie den Cursor in die betreffende Spalte positionieren und gleichzeitig die Tasten "STRG" und "h" drücken. Auf englischen Tastaturen drücken Sie "CTRL" und "h".</t>
  </si>
  <si>
    <t>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t>
  </si>
  <si>
    <t>Zeitgleiche Perioden der Vorjahre: Wird z.B. Kurzarbeit für den Monat Januar 2009 geltend gemacht, dienen die Monate Januar 2007 und Januar 2008 als Vergleichsperioden.</t>
  </si>
  <si>
    <t>In der geltend gemachten Abrechnungsperiode werden nur diejenigen Ausfallstunden entschädigt, welche den durchschnittlichen Ausfall der beiden Vergleichsmonate überschreiten.</t>
  </si>
  <si>
    <t>Sollstunden in der zeitgleichen Periode des vorletzten Jahres inklusive Vorholzeit.</t>
  </si>
  <si>
    <t>Hilfetexte Blatt 4</t>
  </si>
  <si>
    <t>Hilfetexte für Abrechnung von Kurzarbeit</t>
  </si>
  <si>
    <t>Allgemeine Erläuterungen</t>
  </si>
  <si>
    <t>Auf der Abrechnung ist pro Abrechnungsperiode jede arbeitnehmende Person des Betriebes/der Betriebsabteilung aufzuführen, ungeachtet, ob er von Kurzarbeit betroffen ist oder nicht. Für die Nichtbetroffenen genügen die Angaben unter Kol. 1, Kol. 4 und Kol. 6.</t>
  </si>
  <si>
    <t>Kol. 2: Anrechenbarer Stundenverdienst</t>
  </si>
  <si>
    <t>Massgebend ist der vertraglich vereinbarte Lohn in der letzten Zahltagsperiode vor Beginn der Arbeitsausfälle_x000D_(max. Fr. 10’500.--). Eingeschlossen sind der Anteil des 13. Monatslohnes, die Ferien- und Feiertagsentschädigung, die vertraglich vereinbarten Zulagen, soweit sie nicht während der Kurzarbeit weiter bezahlt werden oder Entschädigungen für arbeitsbedingte Inkonvenienzen sind._x000D__x000D_Ermittlung des anrechenbaren Stundenverdienstes siehe Broschüre „Info-Service Kurzarbeitsentschädigung“.</t>
  </si>
  <si>
    <t>Massgebend ist der vertraglich vereinbarte Lohn in der letzten Zahltagsperiode vor Beginn der Arbeitsausfälle</t>
  </si>
  <si>
    <t>È determinante il salario convenuto per contratto nell'ultimo intervallo di pagamento del salario prima dell'inizio della perdita di ore di lavoro._x000D_(al massimo fr. 10 500.--). Sono comprese la parte proporzionale della 13a mensilità, l'indennità di vacanza e per i giorni festivi e le altre componenti retributive nel momento che continuano ad essere pagate anche durante il periodo di lavoro ridotto o costituiscono indennità d'inconvenienza.  _x000D__x000D_Per la determinazione del guadagno orario computabile, vedi nell'Info-Service ”Indennità per lavoro ridotto“, consultabile soltanto nel sito Internet www.area-lavoro.ch.</t>
  </si>
  <si>
    <t>(max. Fr. 10’500.--). Eingeschlossen sind der Anteil des 13. Monatslohnes, die Ferien- und Feiertagsentschädigung, die vertraglich vereinbarten Zulagen, soweit sie nicht während der Kurzarbeit weiter bezahlt werden oder Entschädigungen für arbeitsbedingte Inkonvenienzen sind.</t>
  </si>
  <si>
    <t>Ermittlung des anrechenbaren Stundenverdienstes siehe Broschüre „Info-Service Kurzarbeitsentschädigung“.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</si>
  <si>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</si>
  <si>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</si>
  <si>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</si>
  <si>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</si>
  <si>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</si>
  <si>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</si>
  <si>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</si>
  <si>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</si>
  <si>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</si>
  <si>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</si>
  <si>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</si>
  <si>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</si>
  <si>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</si>
  <si>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Kol. 8: Ausfallstunden total</t>
  </si>
  <si>
    <t>Die tatsächlich ausgefallenen, angeordneten Kurzarbeitsstunden, höchstens jedoch die Anzahl Stunden, die sich aus folgender Berechnung ergeben: Kol. 4 abzüglich des Totals von Kol. 5, 6, und 7 (Differenz).</t>
  </si>
  <si>
    <t>Kol. 9: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</si>
  <si>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Diese Mehrstunden reduzieren die anrechenbaren Ausfallstunden (Kol. 11), soweit sie die nicht entschädigbaren saisonalen Ausfallstunden (Kol. 10) überschreiten; d.h. Mehrstundensaldi werden zuerst durch die saisonalen Ausfallstunden ausgeglichen, bevor die anrechenbaren Ausfallstunden reduziert werden. Mehrstundensaldi, die nicht vollständig durch die saisonalen und anrechenbaren Ausfallstunden ausgeglichen werden können, sind auf die nächste Abrechnungsperiode vorzutragen.</t>
  </si>
  <si>
    <t>Kol. 10: Saisonale Ausfallstunden</t>
  </si>
  <si>
    <t>Diese Kolonne wird berechnet, wenn die kantonale Amtsstelle in ihrem Entscheid bezüglich der Saisonalität einen Vorbehalt angebracht hat, wonach die Ausfallstunden, die auf die Saisonalität zurückzuführen sind, nicht entschädigt werden können._x000D__x000D_Differenz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</si>
  <si>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Diese Kolonne wird berechnet, wenn die kantonale Amtsstelle in ihrem Entscheid bezüglich der Saisonalität einen Vorbehalt angebracht hat, wonach die Ausfallstunden, die auf die Saisonalität zurückzuführen sind, nicht entschädigt werden können.</t>
  </si>
  <si>
    <t>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</si>
  <si>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Kol. 11: Anrechenbare Ausfallstunden</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</si>
  <si>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Ausfallstunden'._x000D__x000D_Die anrechenbaren Ausfallstunden reduzieren sich zudem um die Mehrstundensaldi (Kol. 9), soweit diese nicht durch die saisonalen Ausfallstunden getilgt werden konnten._x000D__x000D_Hat ein Betrieb weder Mehrstunden aus Vormonaten noch saisonale Ausfallstunden aufzuweisen, entspricht die Kolonne 11 der Kolonne 8.</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</si>
  <si>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t>
  </si>
  <si>
    <t>Die anrechenbaren Ausfallstunden reduzieren sich zudem um die Mehrstundensaldi (Kol. 9), soweit diese nicht durch die saisonalen Ausfallstunden getilgt werden konnten.</t>
  </si>
  <si>
    <t>Hat ein Betrieb weder Mehrstunden aus Vormonaten noch saisonale Ausfallstunden aufzuweisen, entspricht die Kolonne 11 der Kolonne 8.</t>
  </si>
  <si>
    <t>Kol. 12: Verdienstausfall 100 %</t>
  </si>
  <si>
    <t>Multiplikation der Kol. 11 mit Kol. 2. Das Total dieser Kolonne wird um das Total des Verdienstes aus Zwischenbeschäftigung reduziert und diese Differenz mit 6,05% multipliziert, was die Vergütung der Arbeitgeberbeiträge an die AHV/IV/EO/ALV ergibt. Diese Vergütung wird zum Total der Kol. 15 hinzugezählt.</t>
  </si>
  <si>
    <t>Kol. 13: Verdienstausfall 80 %</t>
  </si>
  <si>
    <t>Die Kurzarbeitsentschädigung beträgt für jede arbeitnehmende Person 80 % des Verdienstausfalles.</t>
  </si>
  <si>
    <t>Verdienst Zwischenbeschäftigung</t>
  </si>
  <si>
    <t>Als Einkommen aus Zwischenbeschäftigung gilt jeder Verdienst aus unselbständiger oder selbständiger Tätigkeit, den ein Kurzarbeitnehmer während seines Arbeitsausfalles zusätzlich erzielt._x000D__x000D_Der Arbeitgeber der Zwischenbeschäftigung hat dem ursprünglichen Arbeitgeber monatlich das Einkommen aus Zwischenbeschäftigung mitzuteilen (Art. 41 AVIG)._x000D__x000D_Anrechenbarer Verdienstausfall 80% (Kol. 13 der Abrechnung)_x000D_+ Verdienst aus Zwischenbeschäftigung (brutto)_x000D_-  Verdienstausfall 100% (Kol. 12 der Abrechnung)_x000D_= Kürzung von Kol. 15 der Abrechnung.</t>
  </si>
  <si>
    <t>Als Einkommen aus Zwischenbeschäftigung gilt jeder Verdienst aus unselbständiger oder selbständiger Tätigkeit, den ein Kurzarbeitnehmer während seines Arbeitsausfalles zusätzlich erzielt.</t>
  </si>
  <si>
    <t>Der Arbeitgeber der Zwischenbeschäftigung hat dem ursprünglichen Arbeitgeber monatlich das Einkommen aus Zwischenbeschäftigung mitzuteilen (Art. 41 AVIG).</t>
  </si>
  <si>
    <t>Anrechenbarer Verdienstausfall 80% (Kol. 13 der Abrechnung)</t>
  </si>
  <si>
    <t>+ Verdienst aus Zwischenbeschäftigung (brutto)</t>
  </si>
  <si>
    <t>-  Verdienstausfall 100% (Kol. 12 der Abrechnung)</t>
  </si>
  <si>
    <t>= Kürzung von Kol. 15 der Abrechnung.</t>
  </si>
  <si>
    <t>Kol. 14: Abzug Karenztage 80 %</t>
  </si>
  <si>
    <t>Karenzzeit zulasten des Arbeitgebers.</t>
  </si>
  <si>
    <t>Kol. 15: Beantragte Vergütung</t>
  </si>
  <si>
    <t>Sofern alle Voraussetzungen erfüllt sind, vergütet die Kasse den Betrag der sich aus der Subtraktion der Kol. 14 und des Abzugs aus Zwischenbeschäftigung von der Kol. 13 ergibt. Zum Total dieser Kolonne wird die Vergütung der Arbeitgeberbeiträge an AHV/IV/EO/ALV hinzugezählt.</t>
  </si>
  <si>
    <t>Art der Ansprechperson</t>
  </si>
  <si>
    <t xml:space="preserve">#Stammdaten MA / </t>
  </si>
  <si>
    <t>Veränderungen gegenüber Vormonat</t>
  </si>
  <si>
    <t>#Antrag</t>
  </si>
  <si>
    <t>*</t>
  </si>
  <si>
    <t>Demande d'indemnité en cas de réduction de 
l'horaire de travail pour travailleurs à domicile</t>
  </si>
  <si>
    <t>Nom de l'entreprise</t>
  </si>
  <si>
    <t>Rue</t>
  </si>
  <si>
    <t>Numéro</t>
  </si>
  <si>
    <t>NPA</t>
  </si>
  <si>
    <t>Lieu</t>
  </si>
  <si>
    <t>E-mail</t>
  </si>
  <si>
    <t>Période de décompte</t>
  </si>
  <si>
    <t>Jours d'attente</t>
  </si>
  <si>
    <t>Remarques :</t>
  </si>
  <si>
    <t>L’employeur est tenu de fournir des renseignements dignes de foi (art. 88 LACI et art. 28 LPGA).</t>
  </si>
  <si>
    <t>Données du personnel</t>
  </si>
  <si>
    <t>N° AVS</t>
  </si>
  <si>
    <t>Nom</t>
  </si>
  <si>
    <t>Prénom</t>
  </si>
  <si>
    <t>Date de naissance</t>
  </si>
  <si>
    <t>Données temporelles</t>
  </si>
  <si>
    <t>Données salariales</t>
  </si>
  <si>
    <t>du</t>
  </si>
  <si>
    <t>au</t>
  </si>
  <si>
    <t>Période de travail à domicile au cours des 12 derniers mois</t>
  </si>
  <si>
    <t>Total</t>
  </si>
  <si>
    <t>Résumé</t>
  </si>
  <si>
    <t>Gain journalier moyen</t>
  </si>
  <si>
    <t>Perte de gain</t>
  </si>
  <si>
    <t>Cotisation AVS / AI / APG / AC :</t>
  </si>
  <si>
    <t>Déduction
delai d'att.
80%</t>
  </si>
  <si>
    <t>Total du salaire brut des 12 derniers mois</t>
  </si>
  <si>
    <t>Bonification
revendiquée
nette</t>
  </si>
  <si>
    <t>Bonification
revendiquée
brute</t>
  </si>
  <si>
    <t>Nombre de travailleurs concernés :</t>
  </si>
  <si>
    <t>Nombre de travailleurs ayant droit :</t>
  </si>
  <si>
    <t>Bonification revendiquée nette :</t>
  </si>
  <si>
    <t>Bonification revendiquée brute :</t>
  </si>
  <si>
    <t>Total surplus ou manque de la p. de décompte en CHF :</t>
  </si>
  <si>
    <t>Période de décompte :</t>
  </si>
  <si>
    <t>Pas d'approbation pour la RHT</t>
  </si>
  <si>
    <t>Modification du congé</t>
  </si>
  <si>
    <t>Transfert vers un autre secteur</t>
  </si>
  <si>
    <t>Passage du statut apprenti -&gt; salarié</t>
  </si>
  <si>
    <t>Retraite</t>
  </si>
  <si>
    <t>Nouveau dans position d'employeur</t>
  </si>
  <si>
    <t>Nouvel employé</t>
  </si>
  <si>
    <t>Décès</t>
  </si>
  <si>
    <t>Date du dernier paiement des salaires</t>
  </si>
  <si>
    <t>Convention collective de travail valide</t>
  </si>
  <si>
    <t>Informations générales</t>
  </si>
  <si>
    <t>Champs d'entrée / de sortie du code couleur</t>
  </si>
  <si>
    <t>Entrée</t>
  </si>
  <si>
    <t>Valeur incorrecte</t>
  </si>
  <si>
    <t>Champ de sortie / Calcul / Information</t>
  </si>
  <si>
    <t>Le numéro d'identification de votre entreprise. Vous pouvez le trouver à l'adresse suivante : https://www.uid.admin.ch</t>
  </si>
  <si>
    <t>Numéro REE</t>
  </si>
  <si>
    <t>Type de personne de contact</t>
  </si>
  <si>
    <t>Nom de la personne de contact</t>
  </si>
  <si>
    <t>Prénom de la personne de contact</t>
  </si>
  <si>
    <t>Téléphone</t>
  </si>
  <si>
    <t>Données de paiement (IBAN)</t>
  </si>
  <si>
    <t>Montant maximal des revenus pertinents</t>
  </si>
  <si>
    <t>Nombre de jours ouvrables dans la période</t>
  </si>
  <si>
    <t>Jours d'absence payés 
/ non payés</t>
  </si>
  <si>
    <t>Solde des rémunérations du mois précédent</t>
  </si>
  <si>
    <t>Rue, numéro, NPA, lieu</t>
  </si>
  <si>
    <t xml:space="preserve">Les heures de travail hebdomadaires peuvent fluctuer selon les saisons. Veuillez saisir la durée de travail prévue applicable dans la période de décompte. </t>
  </si>
  <si>
    <t xml:space="preserve">Ce nombre est calculé automatiquement.                           </t>
  </si>
  <si>
    <t>Lieu, date, signature</t>
  </si>
  <si>
    <t>N'oubliez pas de dater et de signer la demande.</t>
  </si>
  <si>
    <t>Ont droit à l'indemnité :</t>
  </si>
  <si>
    <t>N'ont pas droit à une indemnité de réduction de l'horaire de travail :</t>
  </si>
  <si>
    <t>Les employés dont le rapport de travail a été résilié, pendant le délai de préavis légal ou contractuel, sans qu'il soit nécessaire de savoir quelle partie au contrat a mis fin à la relation de travail ;</t>
  </si>
  <si>
    <t>Les employés dont la perte d'heures de travail ne peut être déterminée ou dont les heures de travail ne peuvent être contrôlées de manière adéquate. Le respect de cette disposition légale nécessite un contrôle du temps de travail ;</t>
  </si>
  <si>
    <t>Les employés qui n'acceptent pas la réduction du temps de travail (rémunération selon le contrat de travail) ;</t>
  </si>
  <si>
    <t>Les employés qui sont en apprentissage et les personnes qui leur sont assimilées ;</t>
  </si>
  <si>
    <t>Les employés dont la perte de travail est due à un conflit collectif de travail ;</t>
  </si>
  <si>
    <t>Les employés qui ont été embauchés par une entreprise tierce.</t>
  </si>
  <si>
    <t>Numéro AVS, nom, prénom, date de naissance</t>
  </si>
  <si>
    <t>Période de travail à domicile au cours des 12 derniers mois du / au</t>
  </si>
  <si>
    <t>Période écoulée depuis le début de la relation de travail, mais au maximum  les 12 derniers mois précédant la demande.</t>
  </si>
  <si>
    <t>Combien de jours ont été travaillés au cours de la période concernée ? S'il y a des mois sans revenus dans la période, les jours de ces mois ne peuvent pas être comptés. Vous pouvez demander un maximum de 5 jours par semaine.</t>
  </si>
  <si>
    <t>Jours d'absence payés / non payés</t>
  </si>
  <si>
    <t>Toutes les absences rémunérées et non rémunérées sont enregistrées ici : maladie, accident, service militaire/civil, protection civile, maternité, etc. Veuillez documenter les absences avec un certificat médical, des déclarations de maladie / accident ou d'autres preuves.</t>
  </si>
  <si>
    <t>Quel a été le montant total des salaires bruts au cours des 12 derniers mois ?</t>
  </si>
  <si>
    <t>Quel était le total des salaires soumis à l'AVS pendant la période de décompte ?</t>
  </si>
  <si>
    <t>L'indemnité calculée est approximative et peut différer du montant réel payé.</t>
  </si>
  <si>
    <t>Pour toute question, nous vous remercions de bien vouloir nous communiquer les coordonnées exactes et complètes de la personne de contact.</t>
  </si>
  <si>
    <t>Début du délai de congé</t>
  </si>
  <si>
    <t>1 - Personne interne</t>
  </si>
  <si>
    <t>2 - Tiers (procuration jointe)</t>
  </si>
  <si>
    <t>Lieu :</t>
  </si>
  <si>
    <t>Date :</t>
  </si>
  <si>
    <t>Signature :</t>
  </si>
  <si>
    <t>759.0987.6543.21</t>
  </si>
  <si>
    <t>Dupont</t>
  </si>
  <si>
    <t>756.0987.6543.21</t>
  </si>
  <si>
    <t>Marie</t>
  </si>
  <si>
    <t>Numéro IDE</t>
  </si>
  <si>
    <t>Pourcentage de perte de l'entreprise</t>
  </si>
  <si>
    <t>Cotisations AVS / AI / APG / AC revendi-quées</t>
  </si>
  <si>
    <t>Nom, prénom, adresse, NPA et lieu (Titulaire du compte si différent des données de l'entreprise)</t>
  </si>
  <si>
    <t>Secteur d’exploitation</t>
  </si>
  <si>
    <t>Horaire hebdomadaire à accomplir durant la période de décompte</t>
  </si>
  <si>
    <t>Délai de remise</t>
  </si>
  <si>
    <t>Nombre jours ouvrables dans l’année</t>
  </si>
  <si>
    <t>Taux de cotisation AVS / AI / APG / AC en pourcent</t>
  </si>
  <si>
    <t>Attention : Le montant du paiement  final peut être différent du résultat calculé ici. Le calcul est effectué à titre indicatif et sans garantie.</t>
  </si>
  <si>
    <t>Nombre de jours déterminants</t>
  </si>
  <si>
    <t xml:space="preserve">Total du salaire brut des 12 derniers mois </t>
  </si>
  <si>
    <t>Total du salaire soumis AVS pendant la p. de décompte</t>
  </si>
  <si>
    <t>Surplus ou manque à gagner</t>
  </si>
  <si>
    <t xml:space="preserve">Augm. / dim. durant la période du décompte </t>
  </si>
  <si>
    <t>Solde à la fin du mois</t>
  </si>
  <si>
    <t>Entreprise/Sect. d’expl. :</t>
  </si>
  <si>
    <t>Le nom officiel de l'entreprise tel qu'il est enregistré dans les registres REE et IDE.</t>
  </si>
  <si>
    <t>Le nom du secteur d’exploitation concerné.</t>
  </si>
  <si>
    <t xml:space="preserve">L'adresse de l'entreprise ou du secteur d'exploitation pour laquelle ou lequel la demande a été effectuée. </t>
  </si>
  <si>
    <t xml:space="preserve">Veuillez indiquer si la personne de contact est une personne interne à l’entreprise ou un tiers autorisé. </t>
  </si>
  <si>
    <t>Nom, prénom, téléphone, e-mail de la personne de contact</t>
  </si>
  <si>
    <t xml:space="preserve">Les indemnités en cas de réduction de l’horaire de travail seront versées sur ce compte. </t>
  </si>
  <si>
    <t xml:space="preserve">Indiquez la convention collective de travail (CCT) valable pour l’entreprise ou le secteur d’exploitation. </t>
  </si>
  <si>
    <t xml:space="preserve">Horaire hebdomadaire à accomplir durant la période de décompte </t>
  </si>
  <si>
    <t xml:space="preserve">Délai de remise      </t>
  </si>
  <si>
    <t xml:space="preserve">Nombre de jours ouvrables dans l'année </t>
  </si>
  <si>
    <t>Montant maximal du salaire déterminant</t>
  </si>
  <si>
    <t xml:space="preserve">Ce montant est calculé automatiquement dès qu'une période de décompte est saisie. </t>
  </si>
  <si>
    <t>Le taux est calculé automatiquement dès qu'une période de décompte est saisie.</t>
  </si>
  <si>
    <t xml:space="preserve">Veuillez énumérer tous les employés ayant droit à l’indemnité qui travaillent dans l’entreprise 
ou le secteur d’exploitation concerné par la réduction des heures de travail. </t>
  </si>
  <si>
    <t xml:space="preserve">Les employés ayant terminé leur scolarité obligatoire mais qui n’ont pas encore atteint l’âge minimum pour cotiser à l’AVS. </t>
  </si>
  <si>
    <t>(voir la brochure  "L’indemnité en cas de réduction de l’horaire de travail pour travailleurs à domicile ")</t>
  </si>
  <si>
    <t xml:space="preserve">Le conjoint ou partenaire enregistré de l’employeur occupé dans l’entreprise de celui-ci ; </t>
  </si>
  <si>
    <t xml:space="preserve">Les personnes qui, en qualité d’associés, de détenteur d’une participation financière ou de membre d’un organe de décision de l’entreprise, peuvent déterminer ou influencer de manière significative les décisions de l’employeur, ainsi que leur conjoint ou leur partenaire enregistré. Les personnes qui exercent une influence significative comprennent généralement les personnes avec signature individuelle et ceux qui ont un intérêt financier important dans l’entreprise.  </t>
  </si>
  <si>
    <t>Les employés qui bénéficient d’un contrat de durée déterminée, sans possibilité de résilier ;</t>
  </si>
  <si>
    <t>Les employés qui sont engagés par l’intermédiaire d’une entreprise de travail temporaire. Ni l'agence de travail temporaire ni l'entreprise qui fournit le travail ne peuvent demander d’indemnité en cas de réduction de l’horaire de travail pour ces employés ;</t>
  </si>
  <si>
    <t>Veuillez dresser la liste de tous les employés ayant droit aux prestations dans l’entreprise ou le secteur d’exploitation, même s’ils n’ont pas d’heures perdues.</t>
  </si>
  <si>
    <t>Total du salaire soumis AVS pendant la période de décompte</t>
  </si>
  <si>
    <t>Un droit  n'existe que si, pendant la période de réduction de l'horaire de travail autorisé, le salaire effectivement gagné est inférieur au salaire mensuel moyen. Tout revenu supplémentaire gagné au cours d'un mois où la réduction de l'horaire de travail a été approuvée doit d'abord être compensé avant qu'un droit ne puisse être reconnu. Cela empêche les salariés de gagner plus que la moyenne avec l'indemnité de réduction de l'horaire de travail. 
Exemple : salaire mensuel moyen = 1000,-, salaire du mois précédent = 1500,-. La différence (1500,- moins 1000,- = 500,-) doit maintenant être déduite avant qu'un droit à l'indemnité de réduction de l'horaire de travail ne puisse être reconnu à nouveau.</t>
  </si>
  <si>
    <t>Travail à domicile</t>
  </si>
  <si>
    <t>Votre numéro de registre des entreprises et des établissements, en abrégé numéro REE. Vous pouvez le trouver sur la décision de l’autorité cantonale : https://www.bfs.admin.ch/bfs/fr/home/registres/registre-entreprises/registre-entreprises-etablissements.html</t>
  </si>
  <si>
    <t xml:space="preserve">Ce montant est calculé automatiquement dès qu’une période de décompte est saisie. La demande doit être déposée au plus tard trois mois après la fin de la période de décompte. Exemple : pour mars, le délai se termine le 30 juin. </t>
  </si>
  <si>
    <t>À remplir si les données du compte ne correspondent pas aux données de l'entreprise indiquées ci-dessus.</t>
  </si>
  <si>
    <t>Le nombre de jours d'attente doit être calculé sur la base de l'art 50 OACI. Les valeurs autorisées sont de 1 à 3. Sélectionnez la valeur correcte dans le menu déroulant.</t>
  </si>
  <si>
    <r>
      <rPr>
        <b/>
        <sz val="12"/>
        <color theme="1"/>
        <rFont val="Arial"/>
        <family val="2"/>
      </rPr>
      <t>Titulaire du compte si différent des données de l'entreprise</t>
    </r>
    <r>
      <rPr>
        <sz val="12"/>
        <color theme="1"/>
        <rFont val="Arial"/>
        <family val="2"/>
      </rPr>
      <t xml:space="preserve">
Nom, prénom, adresse, NPA et lieu</t>
    </r>
  </si>
  <si>
    <t>Instructions pour remplir</t>
  </si>
  <si>
    <t>Instructions pour l’onglet « 1044Af Demande »</t>
  </si>
  <si>
    <t>Instructions pour l’onglet « 1044Bf Données de base trav. »</t>
  </si>
  <si>
    <t>Instructions pour l’onglet « 1044Ef Décompte »</t>
  </si>
  <si>
    <t>Pour toute information et précision concernant l’indemnité en cas de réduction de l’horaire de travail, nous vous invitons à prendre connaissance de la brochure Info-Service « L'indemnité en cas de réduction de l'horaire de travail pour travailleurs à domicile » sur www.travail.swiss.</t>
  </si>
  <si>
    <t>Nous vous invitons à lire la brochure « L’indemnité en cas de réduction de l’horaire de travail pour travailleurs à domicile » sur www.travail.swiss dans son intégralité. Cette brochure vous explique tout ce que vous devez savoir sur l'indemnité en cas de réduction de l'horaire de travail. Les instructions données ici visent uniquement à faciliter le remplissage de ce formulaire. 
Le droit à l'indemnité doit être exercé auprès de la caisse de chômage choisie dans les 3 mois qui suivent chaque période de décompte, même si l'autorité cantonale n’a pas encore rendu sa décision concernant l’approbation de la réduction de l’horaire de travail. Une procédure d'opposition ou de recours n'interrompt pas ce délai. Le droit s’éteint s’il n’a pas été exercé dans le délai.</t>
  </si>
  <si>
    <t>Confirmation :
Je confirme avoir répondu à toutes les questions conformément à la vérité et de manière complète. Je prends acte que, conformément aux articles 105 et 106 LACI, des indications fausses ou incorrectes ayant entrainé un paiement erroné de prestations constitue une infraction pénale. Dans tous les cas, les prestations touchées indûment devront être restituées.</t>
  </si>
  <si>
    <t>En outre, je confirme :
- Les employés ont été informés de l'arrêt de travail et de l'obligation de contrôle. Les employés qui n'ont pas accepté l'arrêt de travail seront rémunérés conformément à leur contrat de travail.
- Les employés concernés ont reçu l’indemnité de réduction de l’horaire de travail à l’avance et le jour de paie habituel pour la période concernée. 
- Le délai d’attente relatif à la réduction de l’horaire de travail a été pris en charge par l’employeur.
- Les cotisations légales et contractuelles des assurances sociales  seront payées conformément aux heures de travail normales.</t>
  </si>
  <si>
    <t xml:space="preserve">Quand avez-vous versé pour la dernière fois le salaire dans son intégralité, conformément aux obligations contractuelles ? Veuillez indiquer la date au format jj.mm.aaaa. Exemple : 25.09.2023	</t>
  </si>
  <si>
    <t>Saisissez le mois pour lequel vous souhaitez décompter la réduction de l'horaire de travail dans le format MM.AAAA. 
Exemple : 09.2023</t>
  </si>
  <si>
    <t>Cette feuille ne nécessite aucune saisie.
Les différents paramètres calculés sont énumérés ici.</t>
  </si>
  <si>
    <t xml:space="preserve">Important : 
La demande doit être signée de manière manuscrite. </t>
  </si>
  <si>
    <t>Les employés qui sont soumis à l’obligation de cotiser à l’AC.</t>
  </si>
  <si>
    <t>Gain mensuel moyen à prendre en considération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</si>
</sst>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mm/yyyy"/>
    <numFmt numFmtId="165" formatCode="0.0"/>
    <numFmt numFmtId="166" formatCode="[$SFr.-807]\ #,##0.00"/>
    <numFmt numFmtId="167" formatCode="0.000%"/>
    <numFmt numFmtId="168" formatCode="[$-407]mmmm\ yy;@"/>
    <numFmt numFmtId="169" formatCode="000\.0000\.0000\.00"/>
    <numFmt numFmtId="170" formatCode="dd/mm/yyyy;@"/>
    <numFmt numFmtId="171" formatCode="\7\5\6\.0000\.0000\.00"/>
    <numFmt numFmtId="172" formatCode="000\ 000\ 00\ 00"/>
  </numFmts>
  <fonts count="23">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b/>
      <sz val="10"/>
      <name val="Arial"/>
      <family val="2"/>
    </font>
    <font>
      <sz val="10"/>
      <name val="Arial"/>
      <family val="2"/>
    </font>
    <font>
      <b/>
      <sz val="12"/>
      <color theme="0"/>
      <name val="Arial"/>
      <family val="2"/>
    </font>
    <font>
      <sz val="10"/>
      <color theme="1"/>
      <name val="Arial"/>
      <family val="2"/>
    </font>
    <font>
      <b/>
      <sz val="10"/>
      <color theme="1"/>
      <name val="Arial"/>
      <family val="2"/>
    </font>
    <font>
      <b/>
      <sz val="10"/>
      <color theme="1" tint="4.9989318521683403E-2"/>
      <name val="Arial"/>
      <family val="2"/>
    </font>
    <font>
      <sz val="10"/>
      <color theme="1" tint="4.9989318521683403E-2"/>
      <name val="Arial"/>
      <family val="2"/>
    </font>
    <font>
      <b/>
      <sz val="10"/>
      <color rgb="FFFF0000"/>
      <name val="Arial"/>
      <family val="2"/>
    </font>
    <font>
      <sz val="10"/>
      <color theme="1"/>
      <name val="Calibri"/>
      <family val="2"/>
      <scheme val="minor"/>
    </font>
    <font>
      <sz val="10"/>
      <name val="Calibri"/>
      <family val="2"/>
      <scheme val="minor"/>
    </font>
    <font>
      <b/>
      <sz val="14"/>
      <color theme="1"/>
      <name val="Arial"/>
      <family val="2"/>
    </font>
    <font>
      <b/>
      <sz val="11"/>
      <color theme="1"/>
      <name val="Arial"/>
      <family val="2"/>
    </font>
    <font>
      <b/>
      <sz val="12"/>
      <color theme="1"/>
      <name val="Source Code Pro"/>
      <family val="3"/>
    </font>
    <font>
      <b/>
      <sz val="12"/>
      <color theme="1"/>
      <name val="Arial"/>
      <family val="2"/>
    </font>
    <font>
      <sz val="10"/>
      <color rgb="FFFF0000"/>
      <name val="Arial"/>
      <family val="2"/>
    </font>
    <font>
      <i/>
      <sz val="10"/>
      <color theme="0" tint="-0.499984740745262"/>
      <name val="Arial"/>
      <family val="2"/>
    </font>
    <font>
      <b/>
      <i/>
      <sz val="10"/>
      <color theme="0" tint="-0.499984740745262"/>
      <name val="Arial"/>
      <family val="2"/>
    </font>
    <font>
      <sz val="12"/>
      <color theme="1"/>
      <name val="Arial"/>
      <family val="2"/>
    </font>
    <font>
      <b/>
      <sz val="12"/>
      <name val="Arial"/>
      <family val="2"/>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249977111117893"/>
        <bgColor indexed="64"/>
      </patternFill>
    </fill>
    <fill>
      <patternFill patternType="solid">
        <fgColor rgb="FFFFC000"/>
        <bgColor indexed="64"/>
      </patternFill>
    </fill>
    <fill>
      <patternFill patternType="solid">
        <fgColor rgb="FFCCFFCC"/>
        <bgColor indexed="64"/>
      </patternFill>
    </fill>
    <fill>
      <patternFill patternType="solid">
        <fgColor indexed="10"/>
        <bgColor indexed="64"/>
      </patternFill>
    </fill>
    <fill>
      <patternFill patternType="solid">
        <fgColor theme="0" tint="-0.249977111117893"/>
        <bgColor indexed="64"/>
      </patternFill>
    </fill>
    <fill>
      <patternFill patternType="solid">
        <fgColor theme="8"/>
        <bgColor indexed="64"/>
      </patternFill>
    </fill>
  </fills>
  <borders count="8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auto="1"/>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2" fillId="0" borderId="0"/>
  </cellStyleXfs>
  <cellXfs count="306">
    <xf numFmtId="0" fontId="0" fillId="0" borderId="0" xfId="0"/>
    <xf numFmtId="0" fontId="5" fillId="0" borderId="0" xfId="0" applyFont="1" applyProtection="1">
      <protection hidden="1"/>
    </xf>
    <xf numFmtId="0" fontId="7" fillId="0" borderId="0" xfId="0" applyFont="1" applyProtection="1">
      <protection hidden="1"/>
    </xf>
    <xf numFmtId="4"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7" fillId="0" borderId="0" xfId="0" applyFont="1" applyAlignment="1" applyProtection="1">
      <alignment horizontal="left"/>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left" vertical="center"/>
      <protection hidden="1"/>
    </xf>
    <xf numFmtId="0" fontId="5" fillId="0" borderId="0" xfId="0" applyFont="1" applyAlignment="1" applyProtection="1">
      <alignment horizontal="left"/>
      <protection hidden="1"/>
    </xf>
    <xf numFmtId="2" fontId="7" fillId="0" borderId="0" xfId="0" applyNumberFormat="1" applyFont="1" applyAlignment="1" applyProtection="1">
      <alignment horizontal="right"/>
      <protection hidden="1"/>
    </xf>
    <xf numFmtId="4" fontId="5" fillId="0" borderId="0" xfId="0" applyNumberFormat="1" applyFont="1" applyAlignment="1" applyProtection="1">
      <alignment vertical="center"/>
      <protection hidden="1"/>
    </xf>
    <xf numFmtId="171" fontId="5" fillId="3" borderId="3" xfId="0" applyNumberFormat="1" applyFont="1" applyFill="1" applyBorder="1" applyAlignment="1" applyProtection="1">
      <alignment horizontal="left" vertical="center"/>
      <protection hidden="1"/>
    </xf>
    <xf numFmtId="171" fontId="5" fillId="3" borderId="11" xfId="0" applyNumberFormat="1" applyFont="1" applyFill="1" applyBorder="1" applyAlignment="1" applyProtection="1">
      <alignment horizontal="left" vertical="center"/>
      <protection hidden="1"/>
    </xf>
    <xf numFmtId="14" fontId="7" fillId="0" borderId="0" xfId="0" applyNumberFormat="1" applyFont="1" applyAlignment="1" applyProtection="1">
      <alignment vertical="center"/>
      <protection hidden="1"/>
    </xf>
    <xf numFmtId="165" fontId="7" fillId="0" borderId="0" xfId="0" applyNumberFormat="1" applyFont="1" applyAlignment="1" applyProtection="1">
      <alignment vertical="center"/>
      <protection hidden="1"/>
    </xf>
    <xf numFmtId="166" fontId="7" fillId="0" borderId="0" xfId="0" applyNumberFormat="1" applyFont="1" applyAlignment="1" applyProtection="1">
      <alignment vertical="center"/>
      <protection hidden="1"/>
    </xf>
    <xf numFmtId="10" fontId="7" fillId="0" borderId="0" xfId="0" applyNumberFormat="1" applyFont="1" applyAlignment="1" applyProtection="1">
      <alignment vertical="center"/>
      <protection hidden="1"/>
    </xf>
    <xf numFmtId="49" fontId="7" fillId="0" borderId="0" xfId="0" applyNumberFormat="1" applyFont="1" applyAlignment="1" applyProtection="1">
      <alignment vertical="center"/>
      <protection hidden="1"/>
    </xf>
    <xf numFmtId="1" fontId="7" fillId="0" borderId="0" xfId="0" applyNumberFormat="1" applyFont="1" applyAlignment="1" applyProtection="1">
      <alignment horizontal="left" vertical="center"/>
      <protection hidden="1"/>
    </xf>
    <xf numFmtId="0" fontId="8" fillId="0" borderId="0" xfId="0" applyFont="1" applyProtection="1">
      <protection hidden="1"/>
    </xf>
    <xf numFmtId="0" fontId="5" fillId="0" borderId="0" xfId="0" applyFont="1" applyAlignment="1" applyProtection="1">
      <alignment horizontal="left" vertical="center"/>
      <protection hidden="1"/>
    </xf>
    <xf numFmtId="2" fontId="7" fillId="0" borderId="0" xfId="0" applyNumberFormat="1" applyFont="1" applyAlignment="1" applyProtection="1">
      <alignment horizontal="center" vertical="center"/>
      <protection hidden="1"/>
    </xf>
    <xf numFmtId="168" fontId="5" fillId="0" borderId="0" xfId="0" applyNumberFormat="1" applyFont="1" applyAlignment="1" applyProtection="1">
      <alignment horizontal="left" vertical="center"/>
      <protection hidden="1"/>
    </xf>
    <xf numFmtId="0" fontId="3" fillId="0" borderId="0" xfId="0" applyFont="1" applyProtection="1">
      <protection hidden="1"/>
    </xf>
    <xf numFmtId="0" fontId="0" fillId="0" borderId="0" xfId="0" applyProtection="1">
      <protection hidden="1"/>
    </xf>
    <xf numFmtId="168" fontId="5" fillId="0" borderId="0" xfId="0" applyNumberFormat="1" applyFont="1" applyAlignment="1" applyProtection="1">
      <alignment horizontal="right"/>
      <protection hidden="1"/>
    </xf>
    <xf numFmtId="0" fontId="5" fillId="0" borderId="0" xfId="0" applyFont="1" applyAlignment="1" applyProtection="1">
      <alignment vertical="center" wrapText="1"/>
      <protection hidden="1"/>
    </xf>
    <xf numFmtId="165" fontId="7" fillId="0" borderId="0" xfId="0" applyNumberFormat="1" applyFont="1" applyAlignment="1" applyProtection="1">
      <alignment horizontal="right"/>
      <protection hidden="1"/>
    </xf>
    <xf numFmtId="0" fontId="7" fillId="3" borderId="26" xfId="0" applyFont="1" applyFill="1" applyBorder="1" applyAlignment="1" applyProtection="1">
      <alignment vertical="center"/>
      <protection hidden="1"/>
    </xf>
    <xf numFmtId="0" fontId="4" fillId="0" borderId="0" xfId="0" applyFont="1" applyAlignment="1" applyProtection="1">
      <alignment horizontal="center" wrapText="1"/>
      <protection hidden="1"/>
    </xf>
    <xf numFmtId="0" fontId="10" fillId="3" borderId="26" xfId="0" applyFont="1" applyFill="1" applyBorder="1" applyAlignment="1" applyProtection="1">
      <alignment horizontal="right" vertical="center"/>
      <protection hidden="1"/>
    </xf>
    <xf numFmtId="4" fontId="7" fillId="0" borderId="0" xfId="0" applyNumberFormat="1" applyFont="1" applyProtection="1">
      <protection hidden="1"/>
    </xf>
    <xf numFmtId="170" fontId="7" fillId="0" borderId="0" xfId="0" applyNumberFormat="1" applyFont="1" applyAlignment="1" applyProtection="1">
      <alignment horizontal="left"/>
      <protection hidden="1"/>
    </xf>
    <xf numFmtId="170" fontId="7" fillId="0" borderId="0" xfId="0" applyNumberFormat="1" applyFont="1" applyAlignment="1" applyProtection="1">
      <alignment horizontal="right"/>
      <protection hidden="1"/>
    </xf>
    <xf numFmtId="1" fontId="7" fillId="0" borderId="0" xfId="0" applyNumberFormat="1" applyFont="1" applyAlignment="1" applyProtection="1">
      <alignment horizontal="right"/>
      <protection hidden="1"/>
    </xf>
    <xf numFmtId="0" fontId="7" fillId="3" borderId="6" xfId="0" applyFont="1" applyFill="1" applyBorder="1" applyAlignment="1" applyProtection="1">
      <alignment vertical="center"/>
      <protection hidden="1"/>
    </xf>
    <xf numFmtId="0" fontId="7" fillId="3" borderId="32" xfId="0" applyFont="1" applyFill="1" applyBorder="1" applyAlignment="1" applyProtection="1">
      <alignment horizontal="right" vertical="center"/>
      <protection hidden="1"/>
    </xf>
    <xf numFmtId="0" fontId="7" fillId="3" borderId="32" xfId="0" applyFont="1" applyFill="1" applyBorder="1" applyAlignment="1" applyProtection="1">
      <alignment vertical="center"/>
      <protection hidden="1"/>
    </xf>
    <xf numFmtId="0" fontId="9" fillId="3" borderId="32" xfId="0" applyFont="1" applyFill="1" applyBorder="1" applyAlignment="1" applyProtection="1">
      <alignment horizontal="right" vertical="center"/>
      <protection hidden="1"/>
    </xf>
    <xf numFmtId="171" fontId="5" fillId="3" borderId="34" xfId="0" applyNumberFormat="1" applyFont="1" applyFill="1" applyBorder="1" applyAlignment="1" applyProtection="1">
      <alignment horizontal="left" vertical="center"/>
      <protection hidden="1"/>
    </xf>
    <xf numFmtId="171" fontId="5" fillId="0" borderId="3" xfId="0" applyNumberFormat="1" applyFont="1" applyBorder="1" applyAlignment="1" applyProtection="1">
      <alignment horizontal="left" vertical="center"/>
      <protection locked="0"/>
    </xf>
    <xf numFmtId="14" fontId="5" fillId="0" borderId="25" xfId="0" applyNumberFormat="1" applyFont="1" applyBorder="1" applyAlignment="1" applyProtection="1">
      <alignment vertical="center"/>
      <protection locked="0"/>
    </xf>
    <xf numFmtId="171" fontId="5" fillId="0" borderId="11" xfId="0" applyNumberFormat="1" applyFont="1" applyBorder="1" applyAlignment="1" applyProtection="1">
      <alignment horizontal="left" vertical="center"/>
      <protection locked="0"/>
    </xf>
    <xf numFmtId="14" fontId="5" fillId="0" borderId="18" xfId="0" applyNumberFormat="1" applyFont="1" applyBorder="1" applyAlignment="1" applyProtection="1">
      <alignment vertical="center"/>
      <protection locked="0"/>
    </xf>
    <xf numFmtId="165" fontId="4" fillId="3" borderId="38" xfId="0" applyNumberFormat="1" applyFont="1" applyFill="1" applyBorder="1" applyAlignment="1" applyProtection="1">
      <alignment vertical="center" wrapText="1"/>
      <protection hidden="1"/>
    </xf>
    <xf numFmtId="14" fontId="5" fillId="0" borderId="4" xfId="0" applyNumberFormat="1" applyFont="1" applyBorder="1" applyAlignment="1" applyProtection="1">
      <alignment horizontal="right" vertical="center"/>
      <protection locked="0"/>
    </xf>
    <xf numFmtId="14" fontId="5" fillId="0" borderId="9" xfId="0" applyNumberFormat="1" applyFont="1" applyBorder="1" applyAlignment="1" applyProtection="1">
      <alignment horizontal="right" vertical="center"/>
      <protection locked="0"/>
    </xf>
    <xf numFmtId="14" fontId="5" fillId="0" borderId="3" xfId="0" applyNumberFormat="1" applyFont="1" applyBorder="1" applyAlignment="1" applyProtection="1">
      <alignment horizontal="right" vertical="center"/>
      <protection locked="0"/>
    </xf>
    <xf numFmtId="14" fontId="5" fillId="0" borderId="25" xfId="0" applyNumberFormat="1" applyFont="1" applyBorder="1" applyAlignment="1" applyProtection="1">
      <alignment horizontal="right" vertical="center"/>
      <protection locked="0"/>
    </xf>
    <xf numFmtId="14" fontId="5" fillId="0" borderId="11" xfId="0" applyNumberFormat="1" applyFont="1" applyBorder="1" applyAlignment="1" applyProtection="1">
      <alignment horizontal="right" vertical="center"/>
      <protection locked="0"/>
    </xf>
    <xf numFmtId="14" fontId="5" fillId="0" borderId="18" xfId="0" applyNumberFormat="1" applyFont="1" applyBorder="1" applyAlignment="1" applyProtection="1">
      <alignment horizontal="right" vertical="center"/>
      <protection locked="0"/>
    </xf>
    <xf numFmtId="4" fontId="4" fillId="3" borderId="38" xfId="0" applyNumberFormat="1" applyFont="1" applyFill="1" applyBorder="1" applyAlignment="1" applyProtection="1">
      <alignment vertical="center" wrapText="1"/>
      <protection hidden="1"/>
    </xf>
    <xf numFmtId="4" fontId="4" fillId="3" borderId="40" xfId="0" applyNumberFormat="1" applyFont="1" applyFill="1" applyBorder="1" applyAlignment="1" applyProtection="1">
      <alignment vertical="center" wrapText="1"/>
      <protection hidden="1"/>
    </xf>
    <xf numFmtId="4" fontId="7" fillId="0" borderId="0" xfId="0" applyNumberFormat="1" applyFont="1" applyAlignment="1" applyProtection="1">
      <alignment vertical="center"/>
      <protection hidden="1"/>
    </xf>
    <xf numFmtId="4" fontId="5" fillId="0" borderId="0" xfId="0" applyNumberFormat="1" applyFont="1" applyProtection="1">
      <protection hidden="1"/>
    </xf>
    <xf numFmtId="49" fontId="5" fillId="3" borderId="35" xfId="0" applyNumberFormat="1" applyFont="1" applyFill="1" applyBorder="1" applyAlignment="1" applyProtection="1">
      <alignment vertical="center"/>
      <protection hidden="1"/>
    </xf>
    <xf numFmtId="49" fontId="5" fillId="3" borderId="1" xfId="0" applyNumberFormat="1" applyFont="1" applyFill="1" applyBorder="1" applyAlignment="1" applyProtection="1">
      <alignment vertical="center"/>
      <protection hidden="1"/>
    </xf>
    <xf numFmtId="49" fontId="5" fillId="3" borderId="2" xfId="0" applyNumberFormat="1" applyFont="1" applyFill="1" applyBorder="1" applyAlignment="1" applyProtection="1">
      <alignment vertical="center"/>
      <protection hidden="1"/>
    </xf>
    <xf numFmtId="49" fontId="5" fillId="3" borderId="12" xfId="0" applyNumberFormat="1" applyFont="1" applyFill="1" applyBorder="1" applyAlignment="1" applyProtection="1">
      <alignment vertical="center"/>
      <protection hidden="1"/>
    </xf>
    <xf numFmtId="49" fontId="5" fillId="3" borderId="13" xfId="0" applyNumberFormat="1" applyFont="1" applyFill="1" applyBorder="1" applyAlignment="1" applyProtection="1">
      <alignment vertical="center"/>
      <protection hidden="1"/>
    </xf>
    <xf numFmtId="0" fontId="7" fillId="3" borderId="6" xfId="0" applyFont="1" applyFill="1" applyBorder="1" applyAlignment="1" applyProtection="1">
      <alignment horizontal="right" vertical="center"/>
      <protection hidden="1"/>
    </xf>
    <xf numFmtId="0" fontId="7" fillId="3" borderId="26" xfId="0" applyFont="1" applyFill="1" applyBorder="1" applyAlignment="1" applyProtection="1">
      <alignment horizontal="right" vertical="center"/>
      <protection hidden="1"/>
    </xf>
    <xf numFmtId="0" fontId="7" fillId="3" borderId="26" xfId="0" applyFont="1" applyFill="1" applyBorder="1" applyAlignment="1" applyProtection="1">
      <alignment horizontal="left" vertical="center"/>
      <protection hidden="1"/>
    </xf>
    <xf numFmtId="0" fontId="7" fillId="3" borderId="32" xfId="0" applyFont="1" applyFill="1" applyBorder="1" applyAlignment="1" applyProtection="1">
      <alignment horizontal="left" vertical="center"/>
      <protection hidden="1"/>
    </xf>
    <xf numFmtId="167" fontId="7" fillId="3" borderId="26" xfId="1" applyNumberFormat="1" applyFont="1" applyFill="1" applyBorder="1" applyAlignment="1" applyProtection="1">
      <alignment horizontal="left" vertical="center"/>
      <protection hidden="1"/>
    </xf>
    <xf numFmtId="2" fontId="7" fillId="3" borderId="32" xfId="0" applyNumberFormat="1" applyFont="1" applyFill="1" applyBorder="1" applyAlignment="1" applyProtection="1">
      <alignment horizontal="left" vertical="center"/>
      <protection hidden="1"/>
    </xf>
    <xf numFmtId="0" fontId="11" fillId="3" borderId="7" xfId="0" applyFont="1" applyFill="1" applyBorder="1" applyAlignment="1" applyProtection="1">
      <alignment horizontal="right" vertical="center"/>
      <protection hidden="1"/>
    </xf>
    <xf numFmtId="0" fontId="8" fillId="3" borderId="5" xfId="0" applyFont="1" applyFill="1" applyBorder="1" applyAlignment="1" applyProtection="1">
      <alignment vertical="center"/>
      <protection hidden="1"/>
    </xf>
    <xf numFmtId="0" fontId="7" fillId="3" borderId="30" xfId="0" applyFont="1" applyFill="1" applyBorder="1" applyAlignment="1" applyProtection="1">
      <alignment vertical="center"/>
      <protection hidden="1"/>
    </xf>
    <xf numFmtId="0" fontId="7" fillId="3" borderId="31" xfId="0" applyFont="1" applyFill="1" applyBorder="1" applyAlignment="1" applyProtection="1">
      <alignment vertical="center"/>
      <protection hidden="1"/>
    </xf>
    <xf numFmtId="3" fontId="7" fillId="3" borderId="32" xfId="0" applyNumberFormat="1" applyFont="1" applyFill="1" applyBorder="1" applyAlignment="1" applyProtection="1">
      <alignment horizontal="right" vertical="center"/>
      <protection hidden="1"/>
    </xf>
    <xf numFmtId="3" fontId="7" fillId="3" borderId="32" xfId="0" applyNumberFormat="1" applyFont="1" applyFill="1" applyBorder="1" applyAlignment="1" applyProtection="1">
      <alignment horizontal="left" vertical="center"/>
      <protection hidden="1"/>
    </xf>
    <xf numFmtId="0" fontId="11" fillId="3" borderId="26" xfId="0" applyFont="1" applyFill="1" applyBorder="1" applyAlignment="1" applyProtection="1">
      <alignment horizontal="left" vertical="center"/>
      <protection hidden="1"/>
    </xf>
    <xf numFmtId="0" fontId="11" fillId="3" borderId="32" xfId="0" applyFont="1" applyFill="1" applyBorder="1" applyAlignment="1" applyProtection="1">
      <alignment horizontal="left" vertical="center"/>
      <protection hidden="1"/>
    </xf>
    <xf numFmtId="170" fontId="5" fillId="2" borderId="56" xfId="0" applyNumberFormat="1" applyFont="1" applyFill="1" applyBorder="1" applyAlignment="1" applyProtection="1">
      <alignment horizontal="center" wrapText="1"/>
      <protection hidden="1"/>
    </xf>
    <xf numFmtId="170" fontId="5" fillId="2" borderId="42" xfId="0" applyNumberFormat="1" applyFont="1" applyFill="1" applyBorder="1" applyAlignment="1" applyProtection="1">
      <alignment horizontal="center" wrapText="1"/>
      <protection hidden="1"/>
    </xf>
    <xf numFmtId="4" fontId="4" fillId="3" borderId="53" xfId="0" applyNumberFormat="1" applyFont="1" applyFill="1" applyBorder="1" applyAlignment="1" applyProtection="1">
      <alignment vertical="center" wrapText="1"/>
      <protection hidden="1"/>
    </xf>
    <xf numFmtId="4" fontId="10" fillId="0" borderId="0" xfId="0" applyNumberFormat="1" applyFont="1" applyAlignment="1" applyProtection="1">
      <alignment vertical="center"/>
      <protection hidden="1"/>
    </xf>
    <xf numFmtId="9" fontId="5" fillId="3" borderId="63" xfId="0" applyNumberFormat="1" applyFont="1" applyFill="1" applyBorder="1" applyAlignment="1" applyProtection="1">
      <alignment horizontal="right" wrapText="1"/>
      <protection hidden="1"/>
    </xf>
    <xf numFmtId="9" fontId="5" fillId="3" borderId="65" xfId="0" applyNumberFormat="1" applyFont="1" applyFill="1" applyBorder="1" applyAlignment="1" applyProtection="1">
      <alignment horizontal="right" wrapText="1"/>
      <protection hidden="1"/>
    </xf>
    <xf numFmtId="2" fontId="5" fillId="3" borderId="37" xfId="0" applyNumberFormat="1" applyFont="1" applyFill="1" applyBorder="1" applyAlignment="1" applyProtection="1">
      <alignment vertical="center"/>
      <protection hidden="1"/>
    </xf>
    <xf numFmtId="171" fontId="5" fillId="0" borderId="34" xfId="0" applyNumberFormat="1" applyFont="1" applyBorder="1" applyAlignment="1" applyProtection="1">
      <alignment horizontal="left" vertical="center"/>
      <protection locked="0"/>
    </xf>
    <xf numFmtId="165" fontId="5" fillId="0" borderId="35" xfId="0" applyNumberFormat="1" applyFont="1" applyBorder="1" applyAlignment="1" applyProtection="1">
      <alignment vertical="center"/>
      <protection locked="0"/>
    </xf>
    <xf numFmtId="165" fontId="5" fillId="0" borderId="36" xfId="0" applyNumberFormat="1" applyFont="1" applyBorder="1" applyAlignment="1" applyProtection="1">
      <alignment vertical="center"/>
      <protection locked="0"/>
    </xf>
    <xf numFmtId="14" fontId="5" fillId="0" borderId="9" xfId="0" applyNumberFormat="1" applyFont="1" applyBorder="1" applyAlignment="1" applyProtection="1">
      <alignment vertical="center"/>
      <protection locked="0"/>
    </xf>
    <xf numFmtId="165" fontId="5" fillId="0" borderId="1" xfId="0" applyNumberFormat="1" applyFont="1" applyBorder="1" applyAlignment="1" applyProtection="1">
      <alignment vertical="center"/>
      <protection locked="0"/>
    </xf>
    <xf numFmtId="165" fontId="5" fillId="0" borderId="2" xfId="0" applyNumberFormat="1" applyFont="1" applyBorder="1" applyAlignment="1" applyProtection="1">
      <alignment vertical="center"/>
      <protection locked="0"/>
    </xf>
    <xf numFmtId="165" fontId="5" fillId="0" borderId="12" xfId="0" applyNumberFormat="1" applyFont="1" applyBorder="1" applyAlignment="1" applyProtection="1">
      <alignment vertical="center"/>
      <protection locked="0"/>
    </xf>
    <xf numFmtId="165" fontId="5" fillId="0" borderId="13" xfId="0" applyNumberFormat="1" applyFont="1" applyBorder="1" applyAlignment="1" applyProtection="1">
      <alignment vertical="center"/>
      <protection locked="0"/>
    </xf>
    <xf numFmtId="169" fontId="13" fillId="0" borderId="0" xfId="0" applyNumberFormat="1" applyFont="1" applyAlignment="1" applyProtection="1">
      <alignment horizontal="left"/>
      <protection hidden="1"/>
    </xf>
    <xf numFmtId="0" fontId="13" fillId="0" borderId="0" xfId="0" applyFont="1" applyProtection="1">
      <protection hidden="1"/>
    </xf>
    <xf numFmtId="0" fontId="13" fillId="0" borderId="0" xfId="0" applyFont="1" applyAlignment="1" applyProtection="1">
      <alignment horizontal="left"/>
      <protection hidden="1"/>
    </xf>
    <xf numFmtId="49" fontId="5" fillId="3" borderId="68" xfId="0" applyNumberFormat="1" applyFont="1" applyFill="1" applyBorder="1" applyAlignment="1" applyProtection="1">
      <alignment vertical="center"/>
      <protection hidden="1"/>
    </xf>
    <xf numFmtId="49" fontId="5" fillId="3" borderId="69" xfId="0" applyNumberFormat="1" applyFont="1" applyFill="1" applyBorder="1" applyAlignment="1" applyProtection="1">
      <alignment vertical="center"/>
      <protection hidden="1"/>
    </xf>
    <xf numFmtId="0" fontId="15" fillId="0" borderId="0" xfId="0" applyFont="1" applyAlignment="1" applyProtection="1">
      <alignment vertical="center" wrapText="1"/>
      <protection hidden="1"/>
    </xf>
    <xf numFmtId="0" fontId="1" fillId="0" borderId="0" xfId="0" applyFont="1" applyProtection="1">
      <protection hidden="1"/>
    </xf>
    <xf numFmtId="0" fontId="16" fillId="0" borderId="0" xfId="0" applyFont="1" applyProtection="1">
      <protection hidden="1"/>
    </xf>
    <xf numFmtId="0" fontId="15" fillId="0" borderId="0" xfId="0" applyFont="1" applyAlignment="1" applyProtection="1">
      <alignment vertical="center"/>
      <protection hidden="1"/>
    </xf>
    <xf numFmtId="0" fontId="1" fillId="0" borderId="0" xfId="0" applyFont="1" applyAlignment="1" applyProtection="1">
      <alignment vertical="center"/>
      <protection hidden="1"/>
    </xf>
    <xf numFmtId="0" fontId="7" fillId="0" borderId="0" xfId="0" applyFont="1" applyAlignment="1">
      <alignment horizontal="right" vertical="top" wrapText="1"/>
    </xf>
    <xf numFmtId="0" fontId="7" fillId="0" borderId="0" xfId="0" applyFont="1" applyAlignment="1" applyProtection="1">
      <alignment vertical="top"/>
      <protection hidden="1"/>
    </xf>
    <xf numFmtId="0" fontId="7" fillId="0" borderId="0" xfId="0" applyFont="1" applyAlignment="1" applyProtection="1">
      <alignment horizontal="right" vertical="top"/>
      <protection hidden="1"/>
    </xf>
    <xf numFmtId="0" fontId="7" fillId="0" borderId="0" xfId="0" applyFont="1" applyAlignment="1" applyProtection="1">
      <alignment horizontal="left" vertical="top"/>
      <protection hidden="1"/>
    </xf>
    <xf numFmtId="0" fontId="5" fillId="8" borderId="0" xfId="0" applyFont="1" applyFill="1" applyAlignment="1" applyProtection="1">
      <alignment vertical="top"/>
      <protection hidden="1"/>
    </xf>
    <xf numFmtId="0" fontId="5" fillId="8" borderId="0" xfId="0" applyFont="1" applyFill="1" applyAlignment="1" applyProtection="1">
      <alignment vertical="top" wrapText="1"/>
      <protection hidden="1"/>
    </xf>
    <xf numFmtId="0" fontId="7" fillId="0" borderId="0" xfId="0" applyFont="1" applyAlignment="1" applyProtection="1">
      <alignment horizontal="left" vertical="top" wrapText="1"/>
      <protection hidden="1"/>
    </xf>
    <xf numFmtId="0" fontId="7" fillId="0" borderId="0" xfId="0" applyFont="1" applyAlignment="1" applyProtection="1">
      <alignment vertical="top" wrapText="1"/>
      <protection hidden="1"/>
    </xf>
    <xf numFmtId="0" fontId="5" fillId="8" borderId="0" xfId="0" applyFont="1" applyFill="1" applyAlignment="1">
      <alignment horizontal="left" vertical="top"/>
    </xf>
    <xf numFmtId="0" fontId="7" fillId="4" borderId="0" xfId="0" applyFont="1" applyFill="1" applyAlignment="1">
      <alignment horizontal="left" vertical="top"/>
    </xf>
    <xf numFmtId="0" fontId="18" fillId="0" borderId="0" xfId="0" applyFont="1" applyAlignment="1">
      <alignment horizontal="left" vertical="top"/>
    </xf>
    <xf numFmtId="0" fontId="7" fillId="0" borderId="0" xfId="0" applyFont="1" applyAlignment="1">
      <alignment horizontal="right" vertical="top"/>
    </xf>
    <xf numFmtId="0" fontId="7" fillId="4" borderId="0" xfId="0" applyFont="1" applyFill="1" applyAlignment="1">
      <alignment horizontal="left" vertical="top" wrapText="1"/>
    </xf>
    <xf numFmtId="0" fontId="8" fillId="0" borderId="0" xfId="0" applyFont="1" applyAlignment="1">
      <alignment horizontal="right" vertical="top" wrapText="1"/>
    </xf>
    <xf numFmtId="0" fontId="7" fillId="5" borderId="0" xfId="0" applyFont="1" applyFill="1" applyAlignment="1">
      <alignment horizontal="left" vertical="top"/>
    </xf>
    <xf numFmtId="0" fontId="7" fillId="5" borderId="0" xfId="0" applyFont="1" applyFill="1" applyAlignment="1">
      <alignment horizontal="left" vertical="top" wrapText="1"/>
    </xf>
    <xf numFmtId="0" fontId="4" fillId="0" borderId="0" xfId="0" applyFont="1" applyAlignment="1" applyProtection="1">
      <alignment horizontal="right" vertical="top"/>
      <protection hidden="1"/>
    </xf>
    <xf numFmtId="0" fontId="4" fillId="0" borderId="0" xfId="0" applyFont="1" applyAlignment="1" applyProtection="1">
      <alignment horizontal="left" vertical="top"/>
      <protection hidden="1"/>
    </xf>
    <xf numFmtId="0" fontId="8"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7" fillId="9" borderId="0" xfId="0" applyFont="1" applyFill="1" applyAlignment="1">
      <alignment horizontal="left" vertical="top"/>
    </xf>
    <xf numFmtId="0" fontId="4" fillId="3" borderId="39" xfId="0" applyFont="1" applyFill="1" applyBorder="1" applyAlignment="1" applyProtection="1">
      <alignment horizontal="left" vertical="center"/>
      <protection hidden="1"/>
    </xf>
    <xf numFmtId="0" fontId="4" fillId="3" borderId="38" xfId="0" applyFont="1" applyFill="1" applyBorder="1" applyAlignment="1" applyProtection="1">
      <alignment vertical="center"/>
      <protection hidden="1"/>
    </xf>
    <xf numFmtId="0" fontId="4" fillId="3" borderId="38" xfId="0" applyFont="1" applyFill="1" applyBorder="1" applyAlignment="1" applyProtection="1">
      <alignment horizontal="left" vertical="center"/>
      <protection hidden="1"/>
    </xf>
    <xf numFmtId="170" fontId="4" fillId="3" borderId="39" xfId="0" applyNumberFormat="1" applyFont="1" applyFill="1" applyBorder="1" applyAlignment="1" applyProtection="1">
      <alignment horizontal="left" vertical="center"/>
      <protection hidden="1"/>
    </xf>
    <xf numFmtId="170" fontId="4" fillId="3" borderId="38" xfId="0" applyNumberFormat="1" applyFont="1" applyFill="1" applyBorder="1" applyAlignment="1" applyProtection="1">
      <alignment horizontal="left" vertical="center"/>
      <protection hidden="1"/>
    </xf>
    <xf numFmtId="170" fontId="4" fillId="3" borderId="40" xfId="0" applyNumberFormat="1" applyFont="1" applyFill="1" applyBorder="1" applyAlignment="1" applyProtection="1">
      <alignment horizontal="left" vertical="center"/>
      <protection hidden="1"/>
    </xf>
    <xf numFmtId="165" fontId="4" fillId="3" borderId="39" xfId="0" applyNumberFormat="1" applyFont="1" applyFill="1" applyBorder="1" applyAlignment="1" applyProtection="1">
      <alignment horizontal="left" vertical="center"/>
      <protection hidden="1"/>
    </xf>
    <xf numFmtId="165" fontId="4" fillId="3" borderId="40" xfId="0" applyNumberFormat="1" applyFont="1" applyFill="1" applyBorder="1" applyAlignment="1" applyProtection="1">
      <alignment horizontal="left" vertical="center"/>
      <protection hidden="1"/>
    </xf>
    <xf numFmtId="165" fontId="4" fillId="3" borderId="39" xfId="0" applyNumberFormat="1" applyFont="1" applyFill="1" applyBorder="1" applyAlignment="1" applyProtection="1">
      <alignment vertical="center" wrapText="1"/>
      <protection hidden="1"/>
    </xf>
    <xf numFmtId="0" fontId="16" fillId="0" borderId="0" xfId="0" applyFont="1" applyAlignment="1" applyProtection="1">
      <alignment vertical="center"/>
      <protection hidden="1"/>
    </xf>
    <xf numFmtId="14" fontId="0" fillId="0" borderId="0" xfId="0" applyNumberFormat="1" applyProtection="1">
      <protection hidden="1"/>
    </xf>
    <xf numFmtId="165" fontId="0" fillId="0" borderId="0" xfId="0" applyNumberFormat="1" applyProtection="1">
      <protection hidden="1"/>
    </xf>
    <xf numFmtId="166" fontId="0" fillId="0" borderId="0" xfId="0" applyNumberFormat="1" applyProtection="1">
      <protection hidden="1"/>
    </xf>
    <xf numFmtId="167" fontId="0" fillId="0" borderId="0" xfId="0" applyNumberFormat="1" applyProtection="1">
      <protection hidden="1"/>
    </xf>
    <xf numFmtId="2" fontId="5" fillId="0" borderId="15" xfId="0" applyNumberFormat="1" applyFont="1" applyBorder="1" applyAlignment="1" applyProtection="1">
      <alignment vertical="center"/>
      <protection locked="0"/>
    </xf>
    <xf numFmtId="2" fontId="5" fillId="0" borderId="16" xfId="0" applyNumberFormat="1" applyFont="1" applyBorder="1" applyAlignment="1" applyProtection="1">
      <alignment vertical="center"/>
      <protection locked="0"/>
    </xf>
    <xf numFmtId="2" fontId="5" fillId="0" borderId="20" xfId="0" applyNumberFormat="1" applyFont="1" applyBorder="1" applyAlignment="1" applyProtection="1">
      <alignment horizontal="right" vertical="center"/>
      <protection locked="0"/>
    </xf>
    <xf numFmtId="2" fontId="5" fillId="0" borderId="21" xfId="0" applyNumberFormat="1" applyFont="1" applyBorder="1" applyAlignment="1" applyProtection="1">
      <alignment horizontal="right" vertical="center"/>
      <protection locked="0"/>
    </xf>
    <xf numFmtId="2" fontId="5" fillId="0" borderId="22" xfId="0" applyNumberFormat="1" applyFont="1" applyBorder="1" applyAlignment="1" applyProtection="1">
      <alignment horizontal="right" vertical="center"/>
      <protection locked="0"/>
    </xf>
    <xf numFmtId="0" fontId="19" fillId="0" borderId="0" xfId="0" applyFont="1" applyAlignment="1" applyProtection="1">
      <alignment vertical="center"/>
      <protection hidden="1"/>
    </xf>
    <xf numFmtId="171" fontId="19" fillId="3" borderId="74" xfId="0" applyNumberFormat="1" applyFont="1" applyFill="1" applyBorder="1" applyAlignment="1" applyProtection="1">
      <alignment horizontal="left" vertical="center"/>
      <protection hidden="1"/>
    </xf>
    <xf numFmtId="49" fontId="19" fillId="3" borderId="75" xfId="0" applyNumberFormat="1" applyFont="1" applyFill="1" applyBorder="1" applyAlignment="1" applyProtection="1">
      <alignment vertical="center"/>
      <protection hidden="1"/>
    </xf>
    <xf numFmtId="49" fontId="19" fillId="3" borderId="76" xfId="0" applyNumberFormat="1" applyFont="1" applyFill="1" applyBorder="1" applyAlignment="1" applyProtection="1">
      <alignment vertical="center"/>
      <protection hidden="1"/>
    </xf>
    <xf numFmtId="165" fontId="5" fillId="0" borderId="10" xfId="0" applyNumberFormat="1" applyFont="1" applyBorder="1" applyAlignment="1" applyProtection="1">
      <alignment horizontal="right" vertical="center"/>
      <protection locked="0"/>
    </xf>
    <xf numFmtId="165" fontId="5" fillId="0" borderId="14" xfId="0" applyNumberFormat="1" applyFont="1" applyBorder="1" applyAlignment="1" applyProtection="1">
      <alignment horizontal="right" vertical="center"/>
      <protection locked="0"/>
    </xf>
    <xf numFmtId="165" fontId="5" fillId="0" borderId="8" xfId="0" applyNumberFormat="1" applyFont="1" applyBorder="1" applyAlignment="1" applyProtection="1">
      <alignment horizontal="right" vertical="center"/>
      <protection locked="0"/>
    </xf>
    <xf numFmtId="165" fontId="5" fillId="0" borderId="15" xfId="0" applyNumberFormat="1" applyFont="1" applyBorder="1" applyAlignment="1" applyProtection="1">
      <alignment horizontal="right" vertical="center"/>
      <protection locked="0"/>
    </xf>
    <xf numFmtId="165" fontId="5" fillId="0" borderId="23" xfId="0" applyNumberFormat="1" applyFont="1" applyBorder="1" applyAlignment="1" applyProtection="1">
      <alignment horizontal="right" vertical="center"/>
      <protection locked="0"/>
    </xf>
    <xf numFmtId="165" fontId="5" fillId="0" borderId="16" xfId="0" applyNumberFormat="1" applyFont="1" applyBorder="1" applyAlignment="1" applyProtection="1">
      <alignment horizontal="right" vertical="center"/>
      <protection locked="0"/>
    </xf>
    <xf numFmtId="4" fontId="9" fillId="3" borderId="19" xfId="0" applyNumberFormat="1" applyFont="1" applyFill="1" applyBorder="1" applyAlignment="1" applyProtection="1">
      <alignment vertical="center"/>
      <protection hidden="1"/>
    </xf>
    <xf numFmtId="4" fontId="10" fillId="3" borderId="47" xfId="0" applyNumberFormat="1" applyFont="1" applyFill="1" applyBorder="1" applyAlignment="1" applyProtection="1">
      <alignment vertical="center"/>
      <protection hidden="1"/>
    </xf>
    <xf numFmtId="4" fontId="7" fillId="3" borderId="32" xfId="0" applyNumberFormat="1" applyFont="1" applyFill="1" applyBorder="1" applyAlignment="1" applyProtection="1">
      <alignment horizontal="left" vertical="center"/>
      <protection hidden="1"/>
    </xf>
    <xf numFmtId="4" fontId="10" fillId="3" borderId="26" xfId="0" applyNumberFormat="1" applyFont="1" applyFill="1" applyBorder="1" applyAlignment="1" applyProtection="1">
      <alignment horizontal="left" vertical="center"/>
      <protection hidden="1"/>
    </xf>
    <xf numFmtId="4" fontId="19" fillId="3" borderId="72" xfId="0" applyNumberFormat="1" applyFont="1" applyFill="1" applyBorder="1" applyAlignment="1" applyProtection="1">
      <alignment horizontal="right" vertical="center"/>
      <protection hidden="1"/>
    </xf>
    <xf numFmtId="4" fontId="19" fillId="3" borderId="71" xfId="0" applyNumberFormat="1" applyFont="1" applyFill="1" applyBorder="1" applyAlignment="1" applyProtection="1">
      <alignment horizontal="right" vertical="center"/>
      <protection hidden="1"/>
    </xf>
    <xf numFmtId="4" fontId="19" fillId="3" borderId="73" xfId="0" applyNumberFormat="1" applyFont="1" applyFill="1" applyBorder="1" applyAlignment="1" applyProtection="1">
      <alignment horizontal="right" vertical="center"/>
      <protection hidden="1"/>
    </xf>
    <xf numFmtId="4" fontId="19" fillId="3" borderId="77" xfId="0" applyNumberFormat="1" applyFont="1" applyFill="1" applyBorder="1" applyAlignment="1" applyProtection="1">
      <alignment horizontal="right" vertical="center"/>
      <protection hidden="1"/>
    </xf>
    <xf numFmtId="4" fontId="19" fillId="3" borderId="78" xfId="0" applyNumberFormat="1" applyFont="1" applyFill="1" applyBorder="1" applyAlignment="1" applyProtection="1">
      <alignment horizontal="right" vertical="center"/>
      <protection hidden="1"/>
    </xf>
    <xf numFmtId="4" fontId="19" fillId="3" borderId="79" xfId="0" applyNumberFormat="1" applyFont="1" applyFill="1" applyBorder="1" applyAlignment="1" applyProtection="1">
      <alignment horizontal="right" vertical="center"/>
      <protection hidden="1"/>
    </xf>
    <xf numFmtId="4" fontId="20" fillId="3" borderId="73" xfId="0" applyNumberFormat="1" applyFont="1" applyFill="1" applyBorder="1" applyAlignment="1" applyProtection="1">
      <alignment horizontal="right" vertical="center"/>
      <protection hidden="1"/>
    </xf>
    <xf numFmtId="4" fontId="5" fillId="3" borderId="20" xfId="0" applyNumberFormat="1" applyFont="1" applyFill="1" applyBorder="1" applyAlignment="1" applyProtection="1">
      <alignment horizontal="right" vertical="center"/>
      <protection hidden="1"/>
    </xf>
    <xf numFmtId="4" fontId="5" fillId="3" borderId="10" xfId="0" applyNumberFormat="1" applyFont="1" applyFill="1" applyBorder="1" applyAlignment="1" applyProtection="1">
      <alignment horizontal="right" vertical="center"/>
      <protection hidden="1"/>
    </xf>
    <xf numFmtId="4" fontId="5" fillId="3" borderId="49" xfId="0" applyNumberFormat="1" applyFont="1" applyFill="1" applyBorder="1" applyAlignment="1" applyProtection="1">
      <alignment horizontal="right" vertical="center"/>
      <protection hidden="1"/>
    </xf>
    <xf numFmtId="4" fontId="5" fillId="3" borderId="27" xfId="0" applyNumberFormat="1" applyFont="1" applyFill="1" applyBorder="1" applyAlignment="1" applyProtection="1">
      <alignment horizontal="right" vertical="center"/>
      <protection hidden="1"/>
    </xf>
    <xf numFmtId="4" fontId="5" fillId="3" borderId="17" xfId="0" applyNumberFormat="1" applyFont="1" applyFill="1" applyBorder="1" applyAlignment="1" applyProtection="1">
      <alignment horizontal="right" vertical="center"/>
      <protection hidden="1"/>
    </xf>
    <xf numFmtId="4" fontId="5" fillId="3" borderId="28" xfId="0" applyNumberFormat="1" applyFont="1" applyFill="1" applyBorder="1" applyAlignment="1" applyProtection="1">
      <alignment horizontal="right" vertical="center"/>
      <protection hidden="1"/>
    </xf>
    <xf numFmtId="4" fontId="5" fillId="3" borderId="48" xfId="0" applyNumberFormat="1" applyFont="1" applyFill="1" applyBorder="1" applyAlignment="1" applyProtection="1">
      <alignment horizontal="right" vertical="center"/>
      <protection hidden="1"/>
    </xf>
    <xf numFmtId="4" fontId="5" fillId="3" borderId="29" xfId="0" applyNumberFormat="1" applyFont="1" applyFill="1" applyBorder="1" applyAlignment="1" applyProtection="1">
      <alignment horizontal="right" vertical="center"/>
      <protection hidden="1"/>
    </xf>
    <xf numFmtId="4" fontId="5" fillId="3" borderId="45" xfId="0" applyNumberFormat="1" applyFont="1" applyFill="1" applyBorder="1" applyAlignment="1" applyProtection="1">
      <alignment horizontal="right" vertical="center"/>
      <protection hidden="1"/>
    </xf>
    <xf numFmtId="4" fontId="5" fillId="3" borderId="9" xfId="0" applyNumberFormat="1" applyFont="1" applyFill="1" applyBorder="1" applyAlignment="1" applyProtection="1">
      <alignment horizontal="right" vertical="center"/>
      <protection hidden="1"/>
    </xf>
    <xf numFmtId="4" fontId="5" fillId="3" borderId="14" xfId="0" applyNumberFormat="1" applyFont="1" applyFill="1" applyBorder="1" applyAlignment="1" applyProtection="1">
      <alignment horizontal="right" vertical="center"/>
      <protection hidden="1"/>
    </xf>
    <xf numFmtId="4" fontId="5" fillId="3" borderId="8" xfId="0" applyNumberFormat="1" applyFont="1" applyFill="1" applyBorder="1" applyAlignment="1" applyProtection="1">
      <alignment horizontal="right" vertical="center"/>
      <protection hidden="1"/>
    </xf>
    <xf numFmtId="4" fontId="4" fillId="3" borderId="29" xfId="0" applyNumberFormat="1" applyFont="1" applyFill="1" applyBorder="1" applyAlignment="1" applyProtection="1">
      <alignment horizontal="right" vertical="center"/>
      <protection hidden="1"/>
    </xf>
    <xf numFmtId="4" fontId="5" fillId="3" borderId="21" xfId="0" applyNumberFormat="1" applyFont="1" applyFill="1" applyBorder="1" applyAlignment="1" applyProtection="1">
      <alignment horizontal="right" vertical="center"/>
      <protection hidden="1"/>
    </xf>
    <xf numFmtId="4" fontId="5" fillId="3" borderId="25" xfId="0" applyNumberFormat="1" applyFont="1" applyFill="1" applyBorder="1" applyAlignment="1" applyProtection="1">
      <alignment horizontal="right" vertical="center"/>
      <protection hidden="1"/>
    </xf>
    <xf numFmtId="4" fontId="5" fillId="3" borderId="15" xfId="0" applyNumberFormat="1" applyFont="1" applyFill="1" applyBorder="1" applyAlignment="1" applyProtection="1">
      <alignment horizontal="right" vertical="center"/>
      <protection hidden="1"/>
    </xf>
    <xf numFmtId="4" fontId="5" fillId="3" borderId="22" xfId="0" applyNumberFormat="1" applyFont="1" applyFill="1" applyBorder="1" applyAlignment="1" applyProtection="1">
      <alignment horizontal="right" vertical="center"/>
      <protection hidden="1"/>
    </xf>
    <xf numFmtId="4" fontId="5" fillId="3" borderId="23" xfId="0" applyNumberFormat="1" applyFont="1" applyFill="1" applyBorder="1" applyAlignment="1" applyProtection="1">
      <alignment horizontal="right" vertical="center"/>
      <protection hidden="1"/>
    </xf>
    <xf numFmtId="4" fontId="5" fillId="3" borderId="16" xfId="0" applyNumberFormat="1" applyFont="1" applyFill="1" applyBorder="1" applyAlignment="1" applyProtection="1">
      <alignment horizontal="right" vertical="center"/>
      <protection hidden="1"/>
    </xf>
    <xf numFmtId="4" fontId="5" fillId="3" borderId="70" xfId="0" applyNumberFormat="1" applyFont="1" applyFill="1" applyBorder="1" applyAlignment="1" applyProtection="1">
      <alignment horizontal="right" vertical="center"/>
      <protection hidden="1"/>
    </xf>
    <xf numFmtId="4" fontId="5" fillId="3" borderId="46" xfId="0" applyNumberFormat="1" applyFont="1" applyFill="1" applyBorder="1" applyAlignment="1" applyProtection="1">
      <alignment horizontal="right" vertical="center"/>
      <protection hidden="1"/>
    </xf>
    <xf numFmtId="4" fontId="5" fillId="3" borderId="18" xfId="0" applyNumberFormat="1" applyFont="1" applyFill="1" applyBorder="1" applyAlignment="1" applyProtection="1">
      <alignment horizontal="right" vertical="center"/>
      <protection hidden="1"/>
    </xf>
    <xf numFmtId="4" fontId="4" fillId="3" borderId="16" xfId="0" applyNumberFormat="1" applyFont="1" applyFill="1" applyBorder="1" applyAlignment="1" applyProtection="1">
      <alignment horizontal="right" vertical="center"/>
      <protection hidden="1"/>
    </xf>
    <xf numFmtId="0" fontId="8" fillId="0" borderId="0" xfId="0" applyFont="1" applyAlignment="1" applyProtection="1">
      <alignment vertical="center"/>
      <protection hidden="1"/>
    </xf>
    <xf numFmtId="2" fontId="5" fillId="0" borderId="29" xfId="0" applyNumberFormat="1" applyFont="1" applyBorder="1" applyAlignment="1" applyProtection="1">
      <alignment vertical="center"/>
      <protection locked="0"/>
    </xf>
    <xf numFmtId="2" fontId="7" fillId="0" borderId="0" xfId="0" applyNumberFormat="1" applyFont="1" applyProtection="1">
      <protection hidden="1"/>
    </xf>
    <xf numFmtId="0" fontId="12" fillId="0" borderId="0" xfId="0" applyFont="1" applyAlignment="1">
      <alignment vertical="center"/>
    </xf>
    <xf numFmtId="0" fontId="12" fillId="0" borderId="0" xfId="0" applyFont="1"/>
    <xf numFmtId="171" fontId="19" fillId="0" borderId="3" xfId="0" applyNumberFormat="1" applyFont="1" applyBorder="1" applyAlignment="1">
      <alignment horizontal="left" vertical="center"/>
    </xf>
    <xf numFmtId="165" fontId="19" fillId="0" borderId="1" xfId="0" applyNumberFormat="1" applyFont="1" applyBorder="1" applyAlignment="1">
      <alignment vertical="center"/>
    </xf>
    <xf numFmtId="165" fontId="19" fillId="0" borderId="2" xfId="0" applyNumberFormat="1" applyFont="1" applyBorder="1" applyAlignment="1">
      <alignment vertical="center"/>
    </xf>
    <xf numFmtId="14" fontId="19" fillId="0" borderId="25" xfId="0" applyNumberFormat="1" applyFont="1" applyBorder="1" applyAlignment="1">
      <alignment vertical="center"/>
    </xf>
    <xf numFmtId="14" fontId="19" fillId="0" borderId="74" xfId="0" applyNumberFormat="1" applyFont="1" applyBorder="1" applyAlignment="1">
      <alignment horizontal="right" vertical="center"/>
    </xf>
    <xf numFmtId="14" fontId="19" fillId="0" borderId="25" xfId="0" applyNumberFormat="1" applyFont="1" applyBorder="1" applyAlignment="1">
      <alignment horizontal="right" vertical="center"/>
    </xf>
    <xf numFmtId="165" fontId="19" fillId="0" borderId="8" xfId="0" applyNumberFormat="1" applyFont="1" applyBorder="1" applyAlignment="1">
      <alignment horizontal="right" vertical="center"/>
    </xf>
    <xf numFmtId="165" fontId="19" fillId="0" borderId="15" xfId="0" applyNumberFormat="1" applyFont="1" applyBorder="1" applyAlignment="1">
      <alignment horizontal="right" vertical="center"/>
    </xf>
    <xf numFmtId="2" fontId="19" fillId="0" borderId="21" xfId="0" applyNumberFormat="1" applyFont="1" applyBorder="1" applyAlignment="1">
      <alignment horizontal="right" vertical="center"/>
    </xf>
    <xf numFmtId="2" fontId="19" fillId="0" borderId="73" xfId="0" applyNumberFormat="1" applyFont="1" applyBorder="1" applyAlignment="1">
      <alignment vertical="center"/>
    </xf>
    <xf numFmtId="0" fontId="7" fillId="0" borderId="71" xfId="0" applyFont="1" applyBorder="1" applyAlignment="1" applyProtection="1">
      <alignment horizontal="left" vertical="center"/>
      <protection hidden="1"/>
    </xf>
    <xf numFmtId="0" fontId="7" fillId="0" borderId="0" xfId="0" applyFont="1" applyAlignment="1">
      <alignment horizontal="left" vertical="top" wrapText="1"/>
    </xf>
    <xf numFmtId="0" fontId="7" fillId="0" borderId="0" xfId="0" applyFont="1" applyAlignment="1">
      <alignment horizontal="center" vertical="top"/>
    </xf>
    <xf numFmtId="0" fontId="7" fillId="0" borderId="0" xfId="0" applyFont="1" applyAlignment="1">
      <alignment horizontal="left" vertical="top"/>
    </xf>
    <xf numFmtId="0" fontId="7" fillId="0" borderId="0" xfId="0" applyFont="1" applyAlignment="1">
      <alignment vertical="top"/>
    </xf>
    <xf numFmtId="0" fontId="7" fillId="0" borderId="0" xfId="0" applyFont="1" applyAlignment="1">
      <alignment vertical="top" wrapText="1"/>
    </xf>
    <xf numFmtId="0" fontId="8" fillId="0" borderId="0" xfId="0" applyFont="1" applyAlignment="1">
      <alignment vertical="top"/>
    </xf>
    <xf numFmtId="0" fontId="18" fillId="4" borderId="0" xfId="0" applyFont="1" applyFill="1" applyAlignment="1">
      <alignment horizontal="left" vertical="top"/>
    </xf>
    <xf numFmtId="165" fontId="5" fillId="3" borderId="80" xfId="0" applyNumberFormat="1" applyFont="1" applyFill="1" applyBorder="1" applyAlignment="1" applyProtection="1">
      <alignment vertical="center"/>
      <protection hidden="1"/>
    </xf>
    <xf numFmtId="0" fontId="21" fillId="0" borderId="71" xfId="0" applyFont="1" applyBorder="1" applyAlignment="1" applyProtection="1">
      <alignment vertical="center"/>
      <protection hidden="1"/>
    </xf>
    <xf numFmtId="0" fontId="21" fillId="0" borderId="0" xfId="0" applyFont="1" applyAlignment="1" applyProtection="1">
      <alignment horizontal="center" vertical="center"/>
      <protection hidden="1"/>
    </xf>
    <xf numFmtId="0" fontId="21" fillId="0" borderId="71" xfId="0" applyFont="1" applyBorder="1" applyAlignment="1" applyProtection="1">
      <alignment vertical="center" wrapText="1"/>
      <protection hidden="1"/>
    </xf>
    <xf numFmtId="0" fontId="21" fillId="0" borderId="0" xfId="0" applyFont="1" applyAlignment="1" applyProtection="1">
      <alignment vertical="center"/>
      <protection hidden="1"/>
    </xf>
    <xf numFmtId="0" fontId="22" fillId="0" borderId="71" xfId="0" applyFont="1" applyBorder="1" applyAlignment="1" applyProtection="1">
      <alignment vertical="center"/>
      <protection hidden="1"/>
    </xf>
    <xf numFmtId="1" fontId="17" fillId="0" borderId="71" xfId="0" applyNumberFormat="1" applyFont="1" applyBorder="1" applyAlignment="1" applyProtection="1">
      <alignment horizontal="left" vertical="center"/>
      <protection locked="0"/>
    </xf>
    <xf numFmtId="1" fontId="22" fillId="0" borderId="71" xfId="0" applyNumberFormat="1" applyFont="1" applyBorder="1" applyAlignment="1" applyProtection="1">
      <alignment horizontal="left" vertical="center"/>
      <protection locked="0"/>
    </xf>
    <xf numFmtId="49" fontId="22" fillId="0" borderId="71" xfId="0" applyNumberFormat="1" applyFont="1" applyBorder="1" applyAlignment="1" applyProtection="1">
      <alignment horizontal="left" vertical="center"/>
      <protection locked="0"/>
    </xf>
    <xf numFmtId="49" fontId="22" fillId="0" borderId="71" xfId="0" applyNumberFormat="1" applyFont="1" applyBorder="1" applyAlignment="1" applyProtection="1">
      <alignment horizontal="left" vertical="center"/>
      <protection hidden="1"/>
    </xf>
    <xf numFmtId="49" fontId="17" fillId="0" borderId="71" xfId="0" applyNumberFormat="1" applyFont="1" applyBorder="1" applyAlignment="1" applyProtection="1">
      <alignment horizontal="left" vertical="center"/>
      <protection locked="0"/>
    </xf>
    <xf numFmtId="0" fontId="17" fillId="0" borderId="71" xfId="0" applyFont="1" applyBorder="1" applyAlignment="1" applyProtection="1">
      <alignment horizontal="left" vertical="center"/>
      <protection locked="0"/>
    </xf>
    <xf numFmtId="0" fontId="17" fillId="0" borderId="0" xfId="0" applyFont="1" applyAlignment="1" applyProtection="1">
      <alignment horizontal="center" vertical="center"/>
      <protection hidden="1"/>
    </xf>
    <xf numFmtId="172" fontId="17" fillId="0" borderId="71" xfId="0" applyNumberFormat="1" applyFont="1" applyBorder="1" applyAlignment="1" applyProtection="1">
      <alignment horizontal="left" vertical="center"/>
      <protection locked="0"/>
    </xf>
    <xf numFmtId="0" fontId="17" fillId="0" borderId="71" xfId="0" applyFont="1" applyBorder="1" applyAlignment="1" applyProtection="1">
      <alignment horizontal="left" vertical="center" wrapText="1"/>
      <protection locked="0"/>
    </xf>
    <xf numFmtId="0" fontId="17" fillId="0" borderId="0" xfId="0" applyFont="1" applyAlignment="1" applyProtection="1">
      <alignment vertical="center"/>
      <protection hidden="1"/>
    </xf>
    <xf numFmtId="170" fontId="22" fillId="0" borderId="71" xfId="0" applyNumberFormat="1" applyFont="1" applyBorder="1" applyAlignment="1" applyProtection="1">
      <alignment horizontal="left" vertical="center"/>
      <protection locked="0"/>
    </xf>
    <xf numFmtId="2" fontId="17" fillId="0" borderId="71" xfId="0" applyNumberFormat="1" applyFont="1" applyBorder="1" applyAlignment="1" applyProtection="1">
      <alignment horizontal="left" vertical="center"/>
      <protection locked="0"/>
    </xf>
    <xf numFmtId="164" fontId="22" fillId="0" borderId="71" xfId="0" applyNumberFormat="1" applyFont="1" applyBorder="1" applyAlignment="1" applyProtection="1">
      <alignment horizontal="left" vertical="center"/>
      <protection locked="0"/>
    </xf>
    <xf numFmtId="14" fontId="22" fillId="3" borderId="71" xfId="0" applyNumberFormat="1" applyFont="1" applyFill="1" applyBorder="1" applyAlignment="1" applyProtection="1">
      <alignment horizontal="left" vertical="center"/>
      <protection hidden="1"/>
    </xf>
    <xf numFmtId="1" fontId="17" fillId="3" borderId="71" xfId="0" applyNumberFormat="1" applyFont="1" applyFill="1" applyBorder="1" applyAlignment="1">
      <alignment horizontal="left" vertical="center"/>
    </xf>
    <xf numFmtId="4" fontId="17" fillId="3" borderId="71" xfId="0" applyNumberFormat="1" applyFont="1" applyFill="1" applyBorder="1" applyAlignment="1">
      <alignment horizontal="left" vertical="center"/>
    </xf>
    <xf numFmtId="10" fontId="22" fillId="3" borderId="71" xfId="1" applyNumberFormat="1" applyFont="1" applyFill="1" applyBorder="1" applyAlignment="1" applyProtection="1">
      <alignment horizontal="left" vertical="center"/>
      <protection hidden="1"/>
    </xf>
    <xf numFmtId="1" fontId="17" fillId="0" borderId="71" xfId="0" applyNumberFormat="1" applyFont="1" applyBorder="1" applyAlignment="1" applyProtection="1">
      <alignment horizontal="left" vertical="center"/>
      <protection locked="0" hidden="1"/>
    </xf>
    <xf numFmtId="167" fontId="17" fillId="3" borderId="71" xfId="1" applyNumberFormat="1" applyFont="1" applyFill="1" applyBorder="1" applyAlignment="1" applyProtection="1">
      <alignment horizontal="left" vertical="center"/>
    </xf>
    <xf numFmtId="0" fontId="17" fillId="0" borderId="71" xfId="0" applyFont="1" applyBorder="1" applyAlignment="1" applyProtection="1">
      <alignment vertical="center"/>
      <protection locked="0"/>
    </xf>
    <xf numFmtId="14" fontId="17" fillId="0" borderId="71" xfId="0" applyNumberFormat="1" applyFont="1" applyBorder="1" applyAlignment="1" applyProtection="1">
      <alignment horizontal="left" vertical="top"/>
      <protection locked="0"/>
    </xf>
    <xf numFmtId="0" fontId="4" fillId="0" borderId="71" xfId="0" applyFont="1" applyBorder="1" applyAlignment="1" applyProtection="1">
      <alignment horizontal="center" vertical="center"/>
      <protection hidden="1"/>
    </xf>
    <xf numFmtId="0" fontId="7" fillId="6" borderId="71" xfId="0" applyFont="1" applyFill="1" applyBorder="1" applyAlignment="1" applyProtection="1">
      <alignment horizontal="center" vertical="center"/>
      <protection hidden="1"/>
    </xf>
    <xf numFmtId="0" fontId="7" fillId="7" borderId="71" xfId="0" applyFont="1" applyFill="1" applyBorder="1" applyAlignment="1" applyProtection="1">
      <alignment horizontal="center" vertical="center"/>
      <protection hidden="1"/>
    </xf>
    <xf numFmtId="0" fontId="7" fillId="3" borderId="71" xfId="0" applyFont="1" applyFill="1" applyBorder="1" applyAlignment="1" applyProtection="1">
      <alignment horizontal="center" vertical="center"/>
      <protection hidden="1"/>
    </xf>
    <xf numFmtId="0" fontId="8" fillId="0" borderId="0" xfId="0" applyFont="1" applyAlignment="1">
      <alignment horizontal="left" vertical="top"/>
    </xf>
    <xf numFmtId="0" fontId="14" fillId="0" borderId="0" xfId="0" applyFont="1" applyAlignment="1" applyProtection="1">
      <alignment horizontal="center" vertical="center"/>
      <protection hidden="1"/>
    </xf>
    <xf numFmtId="0" fontId="17" fillId="8" borderId="0" xfId="0" applyFont="1" applyFill="1" applyAlignment="1" applyProtection="1">
      <alignment horizontal="left" vertical="top"/>
      <protection hidden="1"/>
    </xf>
    <xf numFmtId="0" fontId="7" fillId="0" borderId="0" xfId="0" applyFont="1" applyAlignment="1">
      <alignment horizontal="left" vertical="top" wrapText="1"/>
    </xf>
    <xf numFmtId="0" fontId="6" fillId="4" borderId="0" xfId="0" applyFont="1" applyFill="1" applyAlignment="1" applyProtection="1">
      <alignment vertical="top"/>
      <protection hidden="1"/>
    </xf>
    <xf numFmtId="0" fontId="7" fillId="0" borderId="0" xfId="0" applyFont="1" applyAlignment="1">
      <alignment horizontal="center" vertical="top"/>
    </xf>
    <xf numFmtId="0" fontId="11" fillId="0" borderId="0" xfId="0" applyFont="1" applyAlignment="1">
      <alignment horizontal="center" vertical="top" wrapText="1"/>
    </xf>
    <xf numFmtId="0" fontId="11" fillId="0" borderId="0" xfId="0" applyFont="1" applyAlignment="1">
      <alignment horizontal="center" vertical="top"/>
    </xf>
    <xf numFmtId="0" fontId="7" fillId="0" borderId="0" xfId="0" applyFont="1" applyAlignment="1">
      <alignment horizontal="left" vertical="top"/>
    </xf>
    <xf numFmtId="0" fontId="7" fillId="0" borderId="0" xfId="0" applyFont="1" applyAlignment="1">
      <alignment vertical="top"/>
    </xf>
    <xf numFmtId="0" fontId="4" fillId="0" borderId="0" xfId="0" applyFont="1" applyAlignment="1">
      <alignment horizontal="left" vertical="top"/>
    </xf>
    <xf numFmtId="0" fontId="7"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6" fillId="5" borderId="0" xfId="0" applyFont="1" applyFill="1" applyAlignment="1" applyProtection="1">
      <alignment vertical="top"/>
      <protection hidden="1"/>
    </xf>
    <xf numFmtId="0" fontId="7" fillId="0" borderId="0" xfId="0" quotePrefix="1" applyFont="1" applyAlignment="1">
      <alignment vertical="top" wrapText="1"/>
    </xf>
    <xf numFmtId="0" fontId="8" fillId="0" borderId="0" xfId="0" applyFont="1" applyAlignment="1">
      <alignment vertical="top"/>
    </xf>
    <xf numFmtId="0" fontId="7" fillId="0" borderId="0" xfId="0" applyFont="1" applyAlignment="1">
      <alignment horizontal="center" vertical="top" wrapText="1"/>
    </xf>
    <xf numFmtId="0" fontId="6" fillId="9" borderId="0" xfId="0" applyFont="1" applyFill="1" applyAlignment="1" applyProtection="1">
      <alignment horizontal="left" vertical="top"/>
      <protection hidden="1"/>
    </xf>
    <xf numFmtId="0" fontId="8" fillId="0" borderId="0" xfId="0" applyFont="1" applyAlignment="1">
      <alignment horizontal="center" vertical="top" wrapText="1"/>
    </xf>
    <xf numFmtId="0" fontId="8" fillId="0" borderId="0" xfId="0" applyFont="1" applyAlignment="1">
      <alignment horizontal="center" vertical="top"/>
    </xf>
    <xf numFmtId="0" fontId="21" fillId="0" borderId="71" xfId="0" applyFont="1" applyBorder="1" applyAlignment="1" applyProtection="1">
      <alignment horizontal="left" vertical="top"/>
      <protection hidden="1"/>
    </xf>
    <xf numFmtId="0" fontId="7" fillId="0" borderId="0" xfId="0" applyFont="1" applyAlignment="1" applyProtection="1">
      <alignment horizontal="left" wrapText="1"/>
      <protection hidden="1"/>
    </xf>
    <xf numFmtId="0" fontId="8" fillId="0" borderId="0" xfId="0" applyFont="1" applyAlignment="1" applyProtection="1">
      <alignment horizontal="left" wrapText="1"/>
      <protection hidden="1"/>
    </xf>
    <xf numFmtId="0" fontId="14" fillId="0" borderId="0" xfId="0" applyFont="1" applyAlignment="1" applyProtection="1">
      <alignment horizontal="center" vertical="center" wrapText="1"/>
      <protection hidden="1"/>
    </xf>
    <xf numFmtId="0" fontId="8" fillId="0" borderId="0" xfId="0" applyFont="1" applyAlignment="1" applyProtection="1">
      <alignment horizontal="left"/>
      <protection hidden="1"/>
    </xf>
    <xf numFmtId="0" fontId="5" fillId="3" borderId="50" xfId="0" applyFont="1" applyFill="1" applyBorder="1" applyAlignment="1" applyProtection="1">
      <alignment horizontal="right" wrapText="1"/>
      <protection hidden="1"/>
    </xf>
    <xf numFmtId="0" fontId="5" fillId="3" borderId="54" xfId="0" applyFont="1" applyFill="1" applyBorder="1" applyAlignment="1" applyProtection="1">
      <alignment horizontal="right" wrapText="1"/>
      <protection hidden="1"/>
    </xf>
    <xf numFmtId="0" fontId="5" fillId="3" borderId="51" xfId="0" applyFont="1" applyFill="1" applyBorder="1" applyAlignment="1" applyProtection="1">
      <alignment horizontal="right" wrapText="1"/>
      <protection hidden="1"/>
    </xf>
    <xf numFmtId="170" fontId="5" fillId="3" borderId="52" xfId="0" applyNumberFormat="1" applyFont="1" applyFill="1" applyBorder="1" applyAlignment="1" applyProtection="1">
      <alignment horizontal="center" wrapText="1"/>
      <protection hidden="1"/>
    </xf>
    <xf numFmtId="170" fontId="5" fillId="3" borderId="57" xfId="0" applyNumberFormat="1" applyFont="1" applyFill="1" applyBorder="1" applyAlignment="1" applyProtection="1">
      <alignment horizontal="center" wrapText="1"/>
      <protection hidden="1"/>
    </xf>
    <xf numFmtId="1" fontId="5" fillId="2" borderId="66" xfId="0" applyNumberFormat="1" applyFont="1" applyFill="1" applyBorder="1" applyAlignment="1" applyProtection="1">
      <alignment horizontal="right" wrapText="1"/>
      <protection hidden="1"/>
    </xf>
    <xf numFmtId="1" fontId="5" fillId="2" borderId="64" xfId="0" applyNumberFormat="1" applyFont="1" applyFill="1" applyBorder="1" applyAlignment="1" applyProtection="1">
      <alignment horizontal="right" wrapText="1"/>
      <protection hidden="1"/>
    </xf>
    <xf numFmtId="1" fontId="5" fillId="2" borderId="67" xfId="0" applyNumberFormat="1" applyFont="1" applyFill="1" applyBorder="1" applyAlignment="1" applyProtection="1">
      <alignment horizontal="right" wrapText="1"/>
      <protection hidden="1"/>
    </xf>
    <xf numFmtId="1" fontId="5" fillId="2" borderId="43" xfId="0" applyNumberFormat="1" applyFont="1" applyFill="1" applyBorder="1" applyAlignment="1" applyProtection="1">
      <alignment horizontal="right" wrapText="1"/>
      <protection hidden="1"/>
    </xf>
    <xf numFmtId="0" fontId="7" fillId="3" borderId="52" xfId="0" applyFont="1" applyFill="1" applyBorder="1" applyAlignment="1" applyProtection="1">
      <alignment horizontal="right" wrapText="1"/>
      <protection hidden="1"/>
    </xf>
    <xf numFmtId="0" fontId="7" fillId="3" borderId="58" xfId="0" applyFont="1" applyFill="1" applyBorder="1" applyAlignment="1" applyProtection="1">
      <alignment horizontal="right" wrapText="1"/>
      <protection hidden="1"/>
    </xf>
    <xf numFmtId="0" fontId="5" fillId="3" borderId="67" xfId="0" applyFont="1" applyFill="1" applyBorder="1" applyAlignment="1" applyProtection="1">
      <alignment horizontal="right" wrapText="1"/>
      <protection hidden="1"/>
    </xf>
    <xf numFmtId="0" fontId="5" fillId="3" borderId="43" xfId="0" applyFont="1" applyFill="1" applyBorder="1" applyAlignment="1" applyProtection="1">
      <alignment horizontal="right" wrapText="1"/>
      <protection hidden="1"/>
    </xf>
    <xf numFmtId="168" fontId="5" fillId="3" borderId="24" xfId="0" applyNumberFormat="1" applyFont="1" applyFill="1" applyBorder="1" applyAlignment="1" applyProtection="1">
      <alignment horizontal="left" vertical="center"/>
      <protection hidden="1"/>
    </xf>
    <xf numFmtId="168" fontId="5" fillId="3" borderId="33" xfId="0" applyNumberFormat="1" applyFont="1" applyFill="1" applyBorder="1" applyAlignment="1" applyProtection="1">
      <alignment horizontal="left" vertical="center"/>
      <protection hidden="1"/>
    </xf>
    <xf numFmtId="168" fontId="5" fillId="3" borderId="81" xfId="0" applyNumberFormat="1" applyFont="1" applyFill="1" applyBorder="1" applyAlignment="1" applyProtection="1">
      <alignment horizontal="left" vertical="center"/>
      <protection hidden="1"/>
    </xf>
    <xf numFmtId="168" fontId="5" fillId="3" borderId="82" xfId="0" applyNumberFormat="1" applyFont="1" applyFill="1" applyBorder="1" applyAlignment="1" applyProtection="1">
      <alignment horizontal="left" vertical="center"/>
      <protection hidden="1"/>
    </xf>
    <xf numFmtId="0" fontId="5" fillId="2" borderId="59" xfId="0" applyFont="1" applyFill="1" applyBorder="1" applyAlignment="1" applyProtection="1">
      <alignment horizontal="left"/>
      <protection hidden="1"/>
    </xf>
    <xf numFmtId="0" fontId="5" fillId="2" borderId="56" xfId="0" applyFont="1" applyFill="1" applyBorder="1" applyAlignment="1" applyProtection="1">
      <alignment horizontal="left"/>
      <protection hidden="1"/>
    </xf>
    <xf numFmtId="0" fontId="5" fillId="2" borderId="60" xfId="0" applyFont="1" applyFill="1" applyBorder="1" applyProtection="1">
      <protection hidden="1"/>
    </xf>
    <xf numFmtId="0" fontId="5" fillId="2" borderId="41" xfId="0" applyFont="1" applyFill="1" applyBorder="1" applyProtection="1">
      <protection hidden="1"/>
    </xf>
    <xf numFmtId="0" fontId="5" fillId="2" borderId="61" xfId="0" applyFont="1" applyFill="1" applyBorder="1" applyAlignment="1" applyProtection="1">
      <alignment horizontal="right" wrapText="1"/>
      <protection hidden="1"/>
    </xf>
    <xf numFmtId="0" fontId="5" fillId="2" borderId="62" xfId="0" applyFont="1" applyFill="1" applyBorder="1" applyAlignment="1" applyProtection="1">
      <alignment horizontal="right"/>
      <protection hidden="1"/>
    </xf>
    <xf numFmtId="0" fontId="5" fillId="2" borderId="67" xfId="0" applyFont="1" applyFill="1" applyBorder="1" applyAlignment="1" applyProtection="1">
      <alignment horizontal="right" wrapText="1"/>
      <protection hidden="1"/>
    </xf>
    <xf numFmtId="0" fontId="5" fillId="2" borderId="43" xfId="0" applyFont="1" applyFill="1" applyBorder="1" applyAlignment="1" applyProtection="1">
      <alignment horizontal="right" wrapText="1"/>
      <protection hidden="1"/>
    </xf>
    <xf numFmtId="0" fontId="5" fillId="3" borderId="55" xfId="0" applyFont="1" applyFill="1" applyBorder="1" applyAlignment="1" applyProtection="1">
      <alignment horizontal="right" wrapText="1"/>
      <protection hidden="1"/>
    </xf>
    <xf numFmtId="0" fontId="5" fillId="3" borderId="44" xfId="0" applyFont="1" applyFill="1" applyBorder="1" applyAlignment="1" applyProtection="1">
      <alignment horizontal="right" wrapText="1"/>
      <protection hidden="1"/>
    </xf>
    <xf numFmtId="0" fontId="5" fillId="3" borderId="66" xfId="0" applyFont="1" applyFill="1" applyBorder="1" applyAlignment="1" applyProtection="1">
      <alignment horizontal="right" wrapText="1"/>
      <protection hidden="1"/>
    </xf>
    <xf numFmtId="0" fontId="5" fillId="3" borderId="64" xfId="0" applyFont="1" applyFill="1" applyBorder="1" applyAlignment="1" applyProtection="1">
      <alignment horizontal="right" wrapText="1"/>
      <protection hidden="1"/>
    </xf>
    <xf numFmtId="0" fontId="5" fillId="3" borderId="37" xfId="0" applyFont="1" applyFill="1" applyBorder="1" applyAlignment="1" applyProtection="1">
      <alignment horizontal="right" wrapText="1"/>
      <protection hidden="1"/>
    </xf>
    <xf numFmtId="0" fontId="5" fillId="3" borderId="72" xfId="0" applyFont="1" applyFill="1" applyBorder="1" applyAlignment="1" applyProtection="1">
      <alignment horizontal="right" wrapText="1"/>
      <protection hidden="1"/>
    </xf>
    <xf numFmtId="0" fontId="5" fillId="3" borderId="24" xfId="0" applyFont="1" applyFill="1" applyBorder="1" applyAlignment="1" applyProtection="1">
      <alignment horizontal="right" wrapText="1"/>
      <protection hidden="1"/>
    </xf>
    <xf numFmtId="0" fontId="5" fillId="3" borderId="71" xfId="0" applyFont="1" applyFill="1" applyBorder="1" applyAlignment="1" applyProtection="1">
      <alignment horizontal="right" wrapText="1"/>
      <protection hidden="1"/>
    </xf>
    <xf numFmtId="0" fontId="5" fillId="3" borderId="33" xfId="0" applyFont="1" applyFill="1" applyBorder="1" applyAlignment="1" applyProtection="1">
      <alignment horizontal="right" wrapText="1"/>
      <protection hidden="1"/>
    </xf>
    <xf numFmtId="0" fontId="5" fillId="3" borderId="73" xfId="0" applyFont="1" applyFill="1" applyBorder="1" applyAlignment="1" applyProtection="1">
      <alignment horizontal="right" wrapText="1"/>
      <protection hidden="1"/>
    </xf>
    <xf numFmtId="0" fontId="5" fillId="3" borderId="52" xfId="0" applyFont="1" applyFill="1" applyBorder="1" applyAlignment="1" applyProtection="1">
      <alignment horizontal="center" wrapText="1"/>
      <protection hidden="1"/>
    </xf>
    <xf numFmtId="0" fontId="5" fillId="3" borderId="53" xfId="0" applyFont="1" applyFill="1" applyBorder="1" applyAlignment="1" applyProtection="1">
      <alignment horizontal="center" wrapText="1"/>
      <protection hidden="1"/>
    </xf>
    <xf numFmtId="4" fontId="5" fillId="3" borderId="53" xfId="0" applyNumberFormat="1" applyFont="1" applyFill="1" applyBorder="1" applyAlignment="1" applyProtection="1">
      <alignment horizontal="center" vertical="center" wrapText="1"/>
      <protection hidden="1"/>
    </xf>
    <xf numFmtId="0" fontId="7" fillId="3" borderId="66" xfId="0" applyFont="1" applyFill="1" applyBorder="1" applyAlignment="1" applyProtection="1">
      <alignment horizontal="right" wrapText="1"/>
      <protection hidden="1"/>
    </xf>
    <xf numFmtId="0" fontId="7" fillId="3" borderId="64" xfId="0" applyFont="1" applyFill="1" applyBorder="1" applyAlignment="1" applyProtection="1">
      <alignment horizontal="right" wrapText="1"/>
      <protection hidden="1"/>
    </xf>
  </cellXfs>
  <cellStyles count="3">
    <cellStyle name="Prozent" xfId="1" builtinId="5"/>
    <cellStyle name="Standard" xfId="0" builtinId="0"/>
    <cellStyle name="Standard 8" xfId="2" xr:uid="{00000000-0005-0000-0000-000003000000}"/>
  </cellStyles>
  <dxfs count="39">
    <dxf>
      <fill>
        <patternFill>
          <bgColor rgb="FFCCFFCC"/>
        </patternFill>
      </fill>
    </dxf>
    <dxf>
      <fill>
        <patternFill>
          <bgColor rgb="FFCCFFCC"/>
        </patternFill>
      </fill>
    </dxf>
    <dxf>
      <numFmt numFmtId="171" formatCode="\7\5\6\.0000\.0000\.00"/>
    </dxf>
    <dxf>
      <numFmt numFmtId="169" formatCode="000\.0000\.0000\.00"/>
    </dxf>
    <dxf>
      <fill>
        <patternFill>
          <bgColor rgb="FFCCFFCC"/>
        </patternFill>
      </fill>
    </dxf>
    <dxf>
      <fill>
        <patternFill>
          <bgColor rgb="FFCCFFCC"/>
        </patternFill>
      </fill>
    </dxf>
    <dxf>
      <numFmt numFmtId="171" formatCode="\7\5\6\.0000\.0000\.00"/>
    </dxf>
    <dxf>
      <numFmt numFmtId="169" formatCode="000\.0000\.0000\.00"/>
    </dxf>
    <dxf>
      <fill>
        <patternFill>
          <bgColor rgb="FFCCFFCC"/>
        </patternFill>
      </fill>
    </dxf>
    <dxf>
      <numFmt numFmtId="171" formatCode="\7\5\6\.0000\.0000\.00"/>
    </dxf>
    <dxf>
      <numFmt numFmtId="169" formatCode="000\.0000\.0000\.00"/>
    </dxf>
    <dxf>
      <fill>
        <patternFill>
          <bgColor rgb="FFFF0000"/>
        </patternFill>
      </fill>
    </dxf>
    <dxf>
      <fill>
        <patternFill>
          <bgColor rgb="FFCCFFCC"/>
        </patternFill>
      </fill>
    </dxf>
    <dxf>
      <fill>
        <patternFill>
          <bgColor rgb="FFCCFFCC"/>
        </patternFill>
      </fill>
    </dxf>
    <dxf>
      <numFmt numFmtId="171" formatCode="\7\5\6\.0000\.0000\.00"/>
    </dxf>
    <dxf>
      <numFmt numFmtId="169" formatCode="000\.0000\.0000\.00"/>
    </dxf>
    <dxf>
      <fill>
        <patternFill>
          <bgColor rgb="FFFF0000"/>
        </patternFill>
      </fill>
    </dxf>
    <dxf>
      <fill>
        <patternFill>
          <bgColor rgb="FFCCFFCC"/>
        </patternFill>
      </fill>
    </dxf>
    <dxf>
      <fill>
        <patternFill>
          <bgColor rgb="FFCCFFCC"/>
        </patternFill>
      </fill>
    </dxf>
    <dxf>
      <numFmt numFmtId="171" formatCode="\7\5\6\.0000\.0000\.00"/>
    </dxf>
    <dxf>
      <numFmt numFmtId="169" formatCode="000\.0000\.0000\.00"/>
    </dxf>
    <dxf>
      <fill>
        <patternFill>
          <bgColor rgb="FFFF0000"/>
        </patternFill>
      </fill>
    </dxf>
    <dxf>
      <fill>
        <patternFill>
          <bgColor rgb="FFCCFFCC"/>
        </patternFill>
      </fill>
    </dxf>
    <dxf>
      <fill>
        <patternFill>
          <bgColor rgb="FFCCFFCC"/>
        </patternFill>
      </fill>
    </dxf>
    <dxf>
      <numFmt numFmtId="171" formatCode="\7\5\6\.0000\.0000\.00"/>
    </dxf>
    <dxf>
      <numFmt numFmtId="169" formatCode="000\.0000\.0000\.00"/>
    </dxf>
    <dxf>
      <fill>
        <patternFill>
          <bgColor rgb="FFFF0000"/>
        </patternFill>
      </fill>
    </dxf>
    <dxf>
      <fill>
        <patternFill>
          <bgColor rgb="FFCCFFCC"/>
        </patternFill>
      </fill>
    </dxf>
    <dxf>
      <numFmt numFmtId="173" formatCode=";;;"/>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indexed="10"/>
        </patternFill>
      </fill>
    </dxf>
  </dxfs>
  <tableStyles count="0" defaultTableStyle="TableStyleMedium2" defaultPivotStyle="PivotStyleLight16"/>
  <colors>
    <mruColors>
      <color rgb="FFCCFFCC"/>
      <color rgb="FFFFFF99"/>
      <color rgb="FF99FFCC"/>
      <color rgb="FFFFCCFF"/>
      <color rgb="FFFFCCCC"/>
      <color rgb="FFCCFF99"/>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361976</xdr:colOff>
      <xdr:row>0</xdr:row>
      <xdr:rowOff>853200</xdr:rowOff>
    </xdr:to>
    <xdr:pic>
      <xdr:nvPicPr>
        <xdr:cNvPr id="3" name="Grafik 2">
          <a:extLst>
            <a:ext uri="{FF2B5EF4-FFF2-40B4-BE49-F238E27FC236}">
              <a16:creationId xmlns:a16="http://schemas.microsoft.com/office/drawing/2014/main" id="{68137E33-E427-4D51-AC07-8701F8481C7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4000" cy="853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896400</xdr:colOff>
      <xdr:row>2</xdr:row>
      <xdr:rowOff>448235</xdr:rowOff>
    </xdr:to>
    <xdr:pic>
      <xdr:nvPicPr>
        <xdr:cNvPr id="3" name="Grafik 2">
          <a:extLst>
            <a:ext uri="{FF2B5EF4-FFF2-40B4-BE49-F238E27FC236}">
              <a16:creationId xmlns:a16="http://schemas.microsoft.com/office/drawing/2014/main" id="{23EB3449-2757-4589-A128-E4A3F52363C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6400" cy="914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1015200</xdr:colOff>
      <xdr:row>2</xdr:row>
      <xdr:rowOff>588494</xdr:rowOff>
    </xdr:to>
    <xdr:pic>
      <xdr:nvPicPr>
        <xdr:cNvPr id="5" name="Grafik 4">
          <a:extLst>
            <a:ext uri="{FF2B5EF4-FFF2-40B4-BE49-F238E27FC236}">
              <a16:creationId xmlns:a16="http://schemas.microsoft.com/office/drawing/2014/main" id="{DEDD7A46-6DE3-45EC-9177-2780F48C0EE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5200" cy="1018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1015200</xdr:colOff>
      <xdr:row>2</xdr:row>
      <xdr:rowOff>592870</xdr:rowOff>
    </xdr:to>
    <xdr:pic>
      <xdr:nvPicPr>
        <xdr:cNvPr id="3" name="Grafik 2">
          <a:extLst>
            <a:ext uri="{FF2B5EF4-FFF2-40B4-BE49-F238E27FC236}">
              <a16:creationId xmlns:a16="http://schemas.microsoft.com/office/drawing/2014/main" id="{D760D10A-FB6D-4030-B02B-36951A96E99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5200" cy="102317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eelance\think%20beyonde\Excels\KAE\KAE-716.303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inkbeyondgmbh-my.sharepoint.com/_________ASAL_SP/ASALfutur_Planung_Detailspezifikation_2020_07_und_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Betrieb &amp; Abteilung"/>
      <sheetName val="Stammdaten Mitarbeiter"/>
      <sheetName val="Saisonale Ausfallstunden"/>
      <sheetName val="Abrechnung von Kurzarbeit"/>
      <sheetName val="Hilfsdaten"/>
      <sheetName val="Übersetzungstexte"/>
    </sheetNames>
    <sheetDataSet>
      <sheetData sheetId="0"/>
      <sheetData sheetId="1"/>
      <sheetData sheetId="2"/>
      <sheetData sheetId="3"/>
      <sheetData sheetId="4">
        <row r="3">
          <cell r="F3" t="str">
            <v>a1: bis 18 Mitarbeiter</v>
          </cell>
        </row>
        <row r="4">
          <cell r="F4" t="str">
            <v>a2: bis 39 Mitarbeiter</v>
          </cell>
        </row>
        <row r="5">
          <cell r="F5" t="str">
            <v>a3: bis 60 Mitarbeiter</v>
          </cell>
        </row>
        <row r="6">
          <cell r="F6" t="str">
            <v>a4: bis 81 Mitarbeiter</v>
          </cell>
        </row>
        <row r="7">
          <cell r="F7" t="str">
            <v>a5: bis 102 Mitarbeiter</v>
          </cell>
        </row>
        <row r="8">
          <cell r="F8" t="str">
            <v>b1: bis 144 Mitarbeiter</v>
          </cell>
        </row>
        <row r="9">
          <cell r="F9" t="str">
            <v>b2: bis 186 Mitarbeiter</v>
          </cell>
        </row>
        <row r="10">
          <cell r="F10" t="str">
            <v>b3: bis 207 Mitarbeiter</v>
          </cell>
        </row>
        <row r="11">
          <cell r="F11" t="str">
            <v>b4: bis 249 Mitarbeiter</v>
          </cell>
        </row>
        <row r="12">
          <cell r="F12" t="str">
            <v>b5: bis 291 Mitarbeiter</v>
          </cell>
        </row>
        <row r="13">
          <cell r="F13" t="str">
            <v>c1: bis 333 Mitarbeiter</v>
          </cell>
        </row>
        <row r="14">
          <cell r="F14" t="str">
            <v>c2: bis 375 Mitarbeiter</v>
          </cell>
        </row>
        <row r="15">
          <cell r="F15" t="str">
            <v>c3: bis 417 Mitarbeiter</v>
          </cell>
        </row>
        <row r="16">
          <cell r="F16" t="str">
            <v>c4: bis 459 Mitarbeiter</v>
          </cell>
        </row>
        <row r="17">
          <cell r="F17" t="str">
            <v>c5: bis 501 Mitarbeiter</v>
          </cell>
        </row>
        <row r="18">
          <cell r="F18" t="str">
            <v>d1: bis 564 Mitarbeiter</v>
          </cell>
        </row>
        <row r="19">
          <cell r="F19" t="str">
            <v>d2: bis 627 Mitarbeiter</v>
          </cell>
        </row>
        <row r="20">
          <cell r="F20" t="str">
            <v>d3: bis 690 Mitarbeiter</v>
          </cell>
        </row>
        <row r="21">
          <cell r="F21" t="str">
            <v>d4: bis 753 Mitarbeiter</v>
          </cell>
        </row>
        <row r="22">
          <cell r="F22" t="str">
            <v>e1: bis 816 Mitarbeiter</v>
          </cell>
        </row>
        <row r="23">
          <cell r="F23" t="str">
            <v>e2: bis 879 Mitarbeiter</v>
          </cell>
        </row>
        <row r="24">
          <cell r="F24" t="str">
            <v>e3: bis 942 Mitarbeiter</v>
          </cell>
        </row>
        <row r="25">
          <cell r="F25" t="str">
            <v>e4: bis 1005 Mitarbeiter</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24"/>
  <sheetViews>
    <sheetView showGridLines="0" tabSelected="1" zoomScale="85" zoomScaleNormal="85" zoomScaleSheetLayoutView="100" zoomScalePageLayoutView="85" workbookViewId="0">
      <selection activeCell="F1" sqref="F1:XFD1048576"/>
    </sheetView>
  </sheetViews>
  <sheetFormatPr baseColWidth="10" defaultColWidth="0" defaultRowHeight="14.4" zeroHeight="1"/>
  <cols>
    <col min="1" max="1" width="4.6640625" style="120" customWidth="1"/>
    <col min="2" max="2" width="2.6640625" style="121" customWidth="1"/>
    <col min="3" max="3" width="11.5546875" style="120" customWidth="1"/>
    <col min="4" max="4" width="90.6640625" style="120" customWidth="1"/>
    <col min="5" max="5" width="5.6640625" style="120" customWidth="1"/>
    <col min="6" max="16383" width="0" style="120" hidden="1"/>
    <col min="16384" max="16384" width="11.5546875" style="120" hidden="1"/>
  </cols>
  <sheetData>
    <row r="1" spans="1:15" s="8" customFormat="1" ht="109.95" customHeight="1">
      <c r="A1" s="241" t="s">
        <v>453</v>
      </c>
      <c r="B1" s="241"/>
      <c r="C1" s="241"/>
      <c r="D1" s="241"/>
      <c r="E1" s="28"/>
      <c r="F1" s="28"/>
      <c r="G1" s="28"/>
      <c r="I1" s="4"/>
      <c r="J1" s="4"/>
      <c r="M1" s="5"/>
      <c r="O1" s="3"/>
    </row>
    <row r="2" spans="1:15" s="102" customFormat="1" ht="17.100000000000001" customHeight="1">
      <c r="A2" s="105"/>
      <c r="B2" s="242" t="s">
        <v>358</v>
      </c>
      <c r="C2" s="242"/>
      <c r="D2" s="242"/>
      <c r="E2" s="104"/>
    </row>
    <row r="3" spans="1:15" s="102" customFormat="1" ht="13.35" customHeight="1">
      <c r="A3" s="105"/>
      <c r="B3" s="103"/>
      <c r="E3" s="104"/>
    </row>
    <row r="4" spans="1:15" s="108" customFormat="1" ht="109.8" customHeight="1">
      <c r="A4" s="106"/>
      <c r="B4" s="243" t="s">
        <v>458</v>
      </c>
      <c r="C4" s="243"/>
      <c r="D4" s="243"/>
      <c r="E4" s="107"/>
    </row>
    <row r="5" spans="1:15" s="102" customFormat="1" ht="13.35" customHeight="1">
      <c r="A5" s="105"/>
      <c r="B5" s="103"/>
      <c r="E5" s="104"/>
    </row>
    <row r="6" spans="1:15" s="102" customFormat="1" ht="13.35" customHeight="1">
      <c r="A6" s="105"/>
      <c r="B6" s="103"/>
      <c r="D6" s="236" t="s">
        <v>359</v>
      </c>
    </row>
    <row r="7" spans="1:15" s="102" customFormat="1" ht="13.35" customHeight="1">
      <c r="A7" s="105"/>
      <c r="B7" s="103"/>
      <c r="D7" s="237" t="s">
        <v>360</v>
      </c>
    </row>
    <row r="8" spans="1:15" s="102" customFormat="1" ht="13.35" customHeight="1">
      <c r="A8" s="105"/>
      <c r="B8" s="103"/>
      <c r="D8" s="238" t="s">
        <v>361</v>
      </c>
    </row>
    <row r="9" spans="1:15" s="204" customFormat="1" ht="13.35" customHeight="1">
      <c r="A9" s="109"/>
      <c r="B9" s="101"/>
      <c r="D9" s="239" t="s">
        <v>362</v>
      </c>
    </row>
    <row r="10" spans="1:15" s="204" customFormat="1" ht="13.35" customHeight="1">
      <c r="A10" s="109"/>
      <c r="B10" s="101"/>
    </row>
    <row r="11" spans="1:15" s="204" customFormat="1" ht="13.35" customHeight="1">
      <c r="B11" s="101"/>
    </row>
    <row r="12" spans="1:15" s="204" customFormat="1" ht="17.100000000000001" customHeight="1">
      <c r="A12" s="110"/>
      <c r="B12" s="244" t="s">
        <v>454</v>
      </c>
      <c r="C12" s="244"/>
      <c r="D12" s="244"/>
    </row>
    <row r="13" spans="1:15" s="204" customFormat="1" ht="13.35" customHeight="1">
      <c r="A13" s="110"/>
      <c r="B13" s="245"/>
      <c r="C13" s="245"/>
      <c r="D13" s="245"/>
    </row>
    <row r="14" spans="1:15" s="111" customFormat="1" ht="26.25" customHeight="1">
      <c r="A14" s="208"/>
      <c r="B14" s="246" t="s">
        <v>464</v>
      </c>
      <c r="C14" s="247"/>
      <c r="D14" s="247"/>
    </row>
    <row r="15" spans="1:15" s="204" customFormat="1" ht="13.35" customHeight="1">
      <c r="A15" s="110"/>
      <c r="B15" s="112"/>
      <c r="C15" s="205"/>
      <c r="D15" s="205"/>
    </row>
    <row r="16" spans="1:15" s="204" customFormat="1" ht="13.35" customHeight="1">
      <c r="A16" s="110"/>
      <c r="B16" s="240" t="s">
        <v>407</v>
      </c>
      <c r="C16" s="240"/>
      <c r="D16" s="240"/>
    </row>
    <row r="17" spans="1:4" s="204" customFormat="1" ht="13.35" customHeight="1">
      <c r="A17" s="110"/>
      <c r="B17" s="248" t="s">
        <v>363</v>
      </c>
      <c r="C17" s="248"/>
      <c r="D17" s="248"/>
    </row>
    <row r="18" spans="1:4" s="204" customFormat="1" ht="13.35" customHeight="1">
      <c r="A18" s="110"/>
      <c r="B18" s="112"/>
      <c r="C18" s="205"/>
      <c r="D18" s="205"/>
    </row>
    <row r="19" spans="1:4" s="204" customFormat="1" ht="13.35" customHeight="1">
      <c r="A19" s="110"/>
      <c r="B19" s="240" t="s">
        <v>364</v>
      </c>
      <c r="C19" s="240"/>
      <c r="D19" s="240"/>
    </row>
    <row r="20" spans="1:4" s="204" customFormat="1" ht="38.25" customHeight="1">
      <c r="A20" s="110"/>
      <c r="B20" s="243" t="s">
        <v>448</v>
      </c>
      <c r="C20" s="243"/>
      <c r="D20" s="243"/>
    </row>
    <row r="21" spans="1:4" s="204" customFormat="1" ht="13.35" customHeight="1">
      <c r="A21" s="110"/>
      <c r="B21" s="245"/>
      <c r="C21" s="245"/>
      <c r="D21" s="245"/>
    </row>
    <row r="22" spans="1:4" s="204" customFormat="1" ht="13.35" customHeight="1">
      <c r="A22" s="110"/>
      <c r="B22" s="240" t="s">
        <v>313</v>
      </c>
      <c r="C22" s="240"/>
      <c r="D22" s="240"/>
    </row>
    <row r="23" spans="1:4" s="204" customFormat="1" ht="13.35" customHeight="1">
      <c r="A23" s="110"/>
      <c r="B23" s="248" t="s">
        <v>424</v>
      </c>
      <c r="C23" s="248"/>
      <c r="D23" s="248"/>
    </row>
    <row r="24" spans="1:4" s="204" customFormat="1" ht="13.35" customHeight="1">
      <c r="A24" s="110"/>
      <c r="B24" s="112"/>
      <c r="C24" s="203"/>
      <c r="D24" s="203"/>
    </row>
    <row r="25" spans="1:4" s="204" customFormat="1" ht="13.35" customHeight="1">
      <c r="A25" s="110"/>
      <c r="B25" s="240" t="s">
        <v>411</v>
      </c>
      <c r="C25" s="240"/>
      <c r="D25" s="240"/>
    </row>
    <row r="26" spans="1:4" s="204" customFormat="1" ht="13.35" customHeight="1">
      <c r="A26" s="110"/>
      <c r="B26" s="248" t="s">
        <v>425</v>
      </c>
      <c r="C26" s="248"/>
      <c r="D26" s="248"/>
    </row>
    <row r="27" spans="1:4" s="204" customFormat="1" ht="13.35" customHeight="1">
      <c r="A27" s="110"/>
      <c r="B27" s="112"/>
      <c r="C27" s="203"/>
      <c r="D27" s="203"/>
    </row>
    <row r="28" spans="1:4" s="204" customFormat="1" ht="13.35" customHeight="1">
      <c r="A28" s="110"/>
      <c r="B28" s="240" t="s">
        <v>374</v>
      </c>
      <c r="C28" s="240"/>
      <c r="D28" s="240"/>
    </row>
    <row r="29" spans="1:4" s="204" customFormat="1" ht="13.35" customHeight="1">
      <c r="A29" s="110"/>
      <c r="B29" s="248" t="s">
        <v>426</v>
      </c>
      <c r="C29" s="248"/>
      <c r="D29" s="248"/>
    </row>
    <row r="30" spans="1:4" s="204" customFormat="1" ht="13.35" customHeight="1">
      <c r="A30" s="110"/>
      <c r="B30" s="112"/>
      <c r="C30" s="203"/>
      <c r="D30" s="203"/>
    </row>
    <row r="31" spans="1:4" s="204" customFormat="1" ht="13.35" customHeight="1">
      <c r="A31" s="110"/>
      <c r="B31" s="250" t="s">
        <v>365</v>
      </c>
      <c r="C31" s="250"/>
      <c r="D31" s="250"/>
    </row>
    <row r="32" spans="1:4" s="204" customFormat="1" ht="13.35" customHeight="1">
      <c r="A32" s="110"/>
      <c r="B32" s="251" t="s">
        <v>427</v>
      </c>
      <c r="C32" s="251"/>
      <c r="D32" s="251"/>
    </row>
    <row r="33" spans="1:4" s="204" customFormat="1" ht="13.35" customHeight="1">
      <c r="A33" s="110"/>
      <c r="B33" s="245"/>
      <c r="C33" s="245"/>
      <c r="D33" s="245"/>
    </row>
    <row r="34" spans="1:4" s="204" customFormat="1" ht="13.35" customHeight="1">
      <c r="A34" s="110"/>
      <c r="B34" s="240" t="s">
        <v>428</v>
      </c>
      <c r="C34" s="240"/>
      <c r="D34" s="240"/>
    </row>
    <row r="35" spans="1:4" s="204" customFormat="1" ht="26.4" customHeight="1">
      <c r="A35" s="110"/>
      <c r="B35" s="243" t="s">
        <v>396</v>
      </c>
      <c r="C35" s="243"/>
      <c r="D35" s="243"/>
    </row>
    <row r="36" spans="1:4" s="204" customFormat="1" ht="13.35" customHeight="1">
      <c r="A36" s="110"/>
      <c r="B36" s="112"/>
      <c r="C36" s="203"/>
      <c r="D36" s="203"/>
    </row>
    <row r="37" spans="1:4" s="204" customFormat="1" ht="13.35" customHeight="1">
      <c r="A37" s="110"/>
      <c r="B37" s="240" t="s">
        <v>369</v>
      </c>
      <c r="C37" s="240"/>
      <c r="D37" s="240"/>
    </row>
    <row r="38" spans="1:4" s="204" customFormat="1" ht="13.35" customHeight="1">
      <c r="A38" s="110"/>
      <c r="B38" s="249" t="s">
        <v>429</v>
      </c>
      <c r="C38" s="249"/>
      <c r="D38" s="249"/>
    </row>
    <row r="39" spans="1:4" s="204" customFormat="1" ht="13.35" customHeight="1">
      <c r="A39" s="110"/>
      <c r="B39" s="205"/>
      <c r="C39" s="205"/>
      <c r="D39" s="205"/>
    </row>
    <row r="40" spans="1:4" s="204" customFormat="1" ht="13.35" customHeight="1">
      <c r="A40" s="110"/>
      <c r="B40" s="207" t="s">
        <v>410</v>
      </c>
      <c r="C40" s="205"/>
      <c r="D40" s="205"/>
    </row>
    <row r="41" spans="1:4" s="204" customFormat="1" ht="13.35" customHeight="1">
      <c r="A41" s="110"/>
      <c r="B41" s="205" t="s">
        <v>450</v>
      </c>
      <c r="C41" s="205"/>
      <c r="D41" s="205"/>
    </row>
    <row r="42" spans="1:4" s="204" customFormat="1" ht="13.35" customHeight="1">
      <c r="A42" s="110"/>
      <c r="B42" s="249"/>
      <c r="C42" s="249"/>
      <c r="D42" s="249"/>
    </row>
    <row r="43" spans="1:4" s="204" customFormat="1" ht="13.35" customHeight="1">
      <c r="A43" s="110"/>
      <c r="B43" s="240" t="s">
        <v>357</v>
      </c>
      <c r="C43" s="240"/>
      <c r="D43" s="240"/>
    </row>
    <row r="44" spans="1:4" s="204" customFormat="1" ht="13.35" customHeight="1">
      <c r="A44" s="110"/>
      <c r="B44" s="251" t="s">
        <v>430</v>
      </c>
      <c r="C44" s="251"/>
      <c r="D44" s="251"/>
    </row>
    <row r="45" spans="1:4" s="204" customFormat="1" ht="13.35" customHeight="1">
      <c r="A45" s="110"/>
      <c r="B45" s="248"/>
      <c r="C45" s="248"/>
      <c r="D45" s="248"/>
    </row>
    <row r="46" spans="1:4" s="204" customFormat="1" ht="13.35" customHeight="1">
      <c r="A46" s="110"/>
      <c r="B46" s="240" t="s">
        <v>356</v>
      </c>
      <c r="C46" s="240"/>
      <c r="D46" s="240"/>
    </row>
    <row r="47" spans="1:4" s="204" customFormat="1" ht="26.4" customHeight="1">
      <c r="A47" s="110"/>
      <c r="B47" s="251" t="s">
        <v>461</v>
      </c>
      <c r="C47" s="251"/>
      <c r="D47" s="251"/>
    </row>
    <row r="48" spans="1:4" s="204" customFormat="1" ht="13.35" customHeight="1">
      <c r="A48" s="110"/>
      <c r="B48" s="248"/>
      <c r="C48" s="248"/>
      <c r="D48" s="248"/>
    </row>
    <row r="49" spans="1:4" s="204" customFormat="1" ht="13.35" customHeight="1">
      <c r="A49" s="110"/>
      <c r="B49" s="240" t="s">
        <v>431</v>
      </c>
      <c r="C49" s="240"/>
      <c r="D49" s="240"/>
    </row>
    <row r="50" spans="1:4" s="202" customFormat="1" ht="26.4" customHeight="1">
      <c r="A50" s="113"/>
      <c r="B50" s="251" t="s">
        <v>375</v>
      </c>
      <c r="C50" s="251"/>
      <c r="D50" s="251"/>
    </row>
    <row r="51" spans="1:4" s="204" customFormat="1" ht="13.35" customHeight="1">
      <c r="A51" s="110"/>
      <c r="B51" s="248"/>
      <c r="C51" s="248"/>
      <c r="D51" s="248"/>
    </row>
    <row r="52" spans="1:4" s="204" customFormat="1" ht="13.35" customHeight="1">
      <c r="A52" s="110"/>
      <c r="B52" s="240" t="s">
        <v>319</v>
      </c>
      <c r="C52" s="240"/>
      <c r="D52" s="240"/>
    </row>
    <row r="53" spans="1:4" s="204" customFormat="1" ht="26.4" customHeight="1">
      <c r="A53" s="110"/>
      <c r="B53" s="243" t="s">
        <v>462</v>
      </c>
      <c r="C53" s="243"/>
      <c r="D53" s="243"/>
    </row>
    <row r="54" spans="1:4" s="204" customFormat="1" ht="13.35" customHeight="1">
      <c r="A54" s="110"/>
      <c r="B54" s="248"/>
      <c r="C54" s="248"/>
      <c r="D54" s="248"/>
    </row>
    <row r="55" spans="1:4" s="204" customFormat="1" ht="13.35" customHeight="1">
      <c r="A55" s="110"/>
      <c r="B55" s="240" t="s">
        <v>432</v>
      </c>
      <c r="C55" s="240"/>
      <c r="D55" s="240"/>
    </row>
    <row r="56" spans="1:4" s="204" customFormat="1" ht="26.4" customHeight="1">
      <c r="A56" s="110"/>
      <c r="B56" s="251" t="s">
        <v>449</v>
      </c>
      <c r="C56" s="251"/>
      <c r="D56" s="251"/>
    </row>
    <row r="57" spans="1:4" s="204" customFormat="1" ht="13.35" customHeight="1">
      <c r="A57" s="110"/>
      <c r="B57" s="112"/>
    </row>
    <row r="58" spans="1:4" s="204" customFormat="1" ht="13.35" customHeight="1">
      <c r="A58" s="110"/>
      <c r="B58" s="240" t="s">
        <v>433</v>
      </c>
      <c r="C58" s="240"/>
      <c r="D58" s="240"/>
    </row>
    <row r="59" spans="1:4" s="204" customFormat="1" ht="13.35" customHeight="1">
      <c r="A59" s="110"/>
      <c r="B59" s="251" t="s">
        <v>376</v>
      </c>
      <c r="C59" s="251"/>
      <c r="D59" s="251"/>
    </row>
    <row r="60" spans="1:4" s="204" customFormat="1" ht="13.35" customHeight="1">
      <c r="A60" s="110"/>
      <c r="B60" s="248"/>
      <c r="C60" s="248"/>
      <c r="D60" s="248"/>
    </row>
    <row r="61" spans="1:4" s="204" customFormat="1" ht="13.35" customHeight="1">
      <c r="A61" s="110"/>
      <c r="B61" s="252" t="s">
        <v>434</v>
      </c>
      <c r="C61" s="252"/>
      <c r="D61" s="252"/>
    </row>
    <row r="62" spans="1:4" s="204" customFormat="1" ht="13.35" customHeight="1">
      <c r="A62" s="110"/>
      <c r="B62" s="251" t="s">
        <v>435</v>
      </c>
      <c r="C62" s="251"/>
      <c r="D62" s="251"/>
    </row>
    <row r="63" spans="1:4" s="204" customFormat="1" ht="13.35" customHeight="1">
      <c r="A63" s="110"/>
      <c r="B63" s="114"/>
      <c r="C63" s="202"/>
      <c r="D63" s="202"/>
    </row>
    <row r="64" spans="1:4" s="204" customFormat="1" ht="13.35" customHeight="1">
      <c r="A64" s="110"/>
      <c r="B64" s="240" t="s">
        <v>320</v>
      </c>
      <c r="C64" s="240"/>
      <c r="D64" s="240"/>
    </row>
    <row r="65" spans="1:4" s="202" customFormat="1" ht="26.25" customHeight="1">
      <c r="A65" s="113"/>
      <c r="B65" s="251" t="s">
        <v>451</v>
      </c>
      <c r="C65" s="251"/>
      <c r="D65" s="251"/>
    </row>
    <row r="66" spans="1:4" s="204" customFormat="1" ht="13.35" customHeight="1">
      <c r="A66" s="110"/>
      <c r="B66" s="114"/>
      <c r="C66" s="202"/>
      <c r="D66" s="202"/>
    </row>
    <row r="67" spans="1:4" s="204" customFormat="1" ht="13.35" customHeight="1">
      <c r="A67" s="110"/>
      <c r="B67" s="240" t="s">
        <v>415</v>
      </c>
      <c r="C67" s="240"/>
      <c r="D67" s="240"/>
    </row>
    <row r="68" spans="1:4" s="204" customFormat="1" ht="13.35" customHeight="1">
      <c r="A68" s="110"/>
      <c r="B68" s="251" t="s">
        <v>436</v>
      </c>
      <c r="C68" s="251"/>
      <c r="D68" s="251"/>
    </row>
    <row r="69" spans="1:4" s="204" customFormat="1" ht="13.35" customHeight="1">
      <c r="A69" s="110"/>
      <c r="B69" s="101"/>
      <c r="C69" s="206"/>
      <c r="D69" s="206"/>
    </row>
    <row r="70" spans="1:4" s="204" customFormat="1" ht="13.35" customHeight="1">
      <c r="A70" s="110"/>
      <c r="B70" s="253" t="s">
        <v>377</v>
      </c>
      <c r="C70" s="253"/>
      <c r="D70" s="253"/>
    </row>
    <row r="71" spans="1:4" s="204" customFormat="1" ht="13.35" customHeight="1">
      <c r="A71" s="110"/>
      <c r="B71" s="251" t="s">
        <v>378</v>
      </c>
      <c r="C71" s="251"/>
      <c r="D71" s="251"/>
    </row>
    <row r="72" spans="1:4" s="204" customFormat="1" ht="13.35" customHeight="1">
      <c r="A72" s="110"/>
      <c r="B72" s="112"/>
    </row>
    <row r="73" spans="1:4" s="204" customFormat="1" ht="13.35" customHeight="1">
      <c r="B73" s="112"/>
    </row>
    <row r="74" spans="1:4" s="204" customFormat="1" ht="17.100000000000001" customHeight="1">
      <c r="A74" s="115"/>
      <c r="B74" s="254" t="s">
        <v>455</v>
      </c>
      <c r="C74" s="254"/>
      <c r="D74" s="254"/>
    </row>
    <row r="75" spans="1:4" s="204" customFormat="1" ht="13.35" customHeight="1">
      <c r="A75" s="115"/>
      <c r="B75" s="112"/>
    </row>
    <row r="76" spans="1:4" s="111" customFormat="1" ht="26.4" customHeight="1">
      <c r="A76" s="115"/>
      <c r="B76" s="246" t="s">
        <v>437</v>
      </c>
      <c r="C76" s="247"/>
      <c r="D76" s="247"/>
    </row>
    <row r="77" spans="1:4" s="204" customFormat="1" ht="13.35" customHeight="1">
      <c r="A77" s="115"/>
      <c r="B77" s="101"/>
      <c r="C77" s="202"/>
      <c r="D77" s="202"/>
    </row>
    <row r="78" spans="1:4" s="204" customFormat="1" ht="13.35" customHeight="1">
      <c r="A78" s="115"/>
      <c r="B78" s="252" t="s">
        <v>379</v>
      </c>
      <c r="C78" s="252"/>
      <c r="D78" s="252"/>
    </row>
    <row r="79" spans="1:4" s="204" customFormat="1" ht="13.35" customHeight="1">
      <c r="A79" s="115"/>
      <c r="B79" s="101" t="s">
        <v>311</v>
      </c>
      <c r="C79" s="243" t="s">
        <v>465</v>
      </c>
      <c r="D79" s="243"/>
    </row>
    <row r="80" spans="1:4" s="204" customFormat="1" ht="13.35" customHeight="1">
      <c r="A80" s="115"/>
      <c r="B80" s="101" t="s">
        <v>311</v>
      </c>
      <c r="C80" s="243" t="s">
        <v>438</v>
      </c>
      <c r="D80" s="243"/>
    </row>
    <row r="81" spans="1:4 16383:16383" s="204" customFormat="1" ht="13.35" customHeight="1">
      <c r="A81" s="115"/>
      <c r="B81" s="101"/>
      <c r="C81" s="202"/>
      <c r="D81" s="202"/>
    </row>
    <row r="82" spans="1:4 16383:16383" s="204" customFormat="1" ht="13.35" customHeight="1">
      <c r="A82" s="115"/>
      <c r="B82" s="253" t="s">
        <v>380</v>
      </c>
      <c r="C82" s="253"/>
      <c r="D82" s="253"/>
      <c r="XFC82" s="204">
        <v>0</v>
      </c>
    </row>
    <row r="83" spans="1:4 16383:16383" s="204" customFormat="1" ht="13.35" customHeight="1">
      <c r="A83" s="115"/>
      <c r="B83" s="251" t="s">
        <v>439</v>
      </c>
      <c r="C83" s="251"/>
      <c r="D83" s="251"/>
    </row>
    <row r="84" spans="1:4 16383:16383" s="204" customFormat="1" ht="26.4" customHeight="1">
      <c r="A84" s="115"/>
      <c r="B84" s="112" t="s">
        <v>311</v>
      </c>
      <c r="C84" s="255" t="s">
        <v>381</v>
      </c>
      <c r="D84" s="251"/>
    </row>
    <row r="85" spans="1:4 16383:16383" s="204" customFormat="1" ht="26.4" customHeight="1">
      <c r="A85" s="115"/>
      <c r="B85" s="112" t="s">
        <v>311</v>
      </c>
      <c r="C85" s="251" t="s">
        <v>382</v>
      </c>
      <c r="D85" s="251"/>
    </row>
    <row r="86" spans="1:4 16383:16383" s="204" customFormat="1" ht="13.35" customHeight="1">
      <c r="A86" s="115"/>
      <c r="B86" s="112" t="s">
        <v>311</v>
      </c>
      <c r="C86" s="251" t="s">
        <v>440</v>
      </c>
      <c r="D86" s="251"/>
    </row>
    <row r="87" spans="1:4 16383:16383" s="202" customFormat="1" ht="53.1" customHeight="1">
      <c r="A87" s="116"/>
      <c r="B87" s="101" t="s">
        <v>311</v>
      </c>
      <c r="C87" s="251" t="s">
        <v>441</v>
      </c>
      <c r="D87" s="251"/>
    </row>
    <row r="88" spans="1:4 16383:16383" s="204" customFormat="1" ht="13.35" customHeight="1">
      <c r="A88" s="115"/>
      <c r="B88" s="112" t="s">
        <v>311</v>
      </c>
      <c r="C88" s="249" t="s">
        <v>383</v>
      </c>
      <c r="D88" s="249"/>
    </row>
    <row r="89" spans="1:4 16383:16383" s="204" customFormat="1" ht="13.35" customHeight="1">
      <c r="A89" s="115"/>
      <c r="B89" s="112" t="s">
        <v>311</v>
      </c>
      <c r="C89" s="249" t="s">
        <v>442</v>
      </c>
      <c r="D89" s="249"/>
    </row>
    <row r="90" spans="1:4 16383:16383" s="204" customFormat="1" ht="13.35" customHeight="1">
      <c r="A90" s="115"/>
      <c r="B90" s="112" t="s">
        <v>311</v>
      </c>
      <c r="C90" s="249" t="s">
        <v>384</v>
      </c>
      <c r="D90" s="249"/>
    </row>
    <row r="91" spans="1:4 16383:16383" s="202" customFormat="1" ht="26.4" customHeight="1">
      <c r="A91" s="116"/>
      <c r="B91" s="101" t="s">
        <v>311</v>
      </c>
      <c r="C91" s="251" t="s">
        <v>443</v>
      </c>
      <c r="D91" s="251"/>
    </row>
    <row r="92" spans="1:4 16383:16383" s="204" customFormat="1" ht="13.35" customHeight="1">
      <c r="A92" s="115"/>
      <c r="B92" s="112" t="s">
        <v>311</v>
      </c>
      <c r="C92" s="249" t="s">
        <v>385</v>
      </c>
      <c r="D92" s="249"/>
    </row>
    <row r="93" spans="1:4 16383:16383" s="204" customFormat="1" ht="13.35" customHeight="1">
      <c r="A93" s="115"/>
      <c r="B93" s="112" t="s">
        <v>311</v>
      </c>
      <c r="C93" s="249" t="s">
        <v>386</v>
      </c>
      <c r="D93" s="249"/>
    </row>
    <row r="94" spans="1:4 16383:16383" s="204" customFormat="1" ht="13.35" customHeight="1">
      <c r="A94" s="115"/>
      <c r="B94" s="112"/>
      <c r="C94" s="202"/>
      <c r="D94" s="202"/>
    </row>
    <row r="95" spans="1:4 16383:16383" s="204" customFormat="1" ht="13.35" customHeight="1">
      <c r="A95" s="115"/>
      <c r="B95" s="256" t="s">
        <v>387</v>
      </c>
      <c r="C95" s="256"/>
      <c r="D95" s="256"/>
    </row>
    <row r="96" spans="1:4 16383:16383" s="204" customFormat="1" ht="26.4" customHeight="1">
      <c r="A96" s="115"/>
      <c r="B96" s="243" t="s">
        <v>444</v>
      </c>
      <c r="C96" s="243"/>
      <c r="D96" s="243"/>
    </row>
    <row r="97" spans="1:4" s="204" customFormat="1" ht="13.35" customHeight="1">
      <c r="A97" s="115"/>
      <c r="B97" s="112"/>
      <c r="C97" s="205"/>
      <c r="D97" s="205"/>
    </row>
    <row r="98" spans="1:4" s="204" customFormat="1" ht="13.35" customHeight="1">
      <c r="A98" s="115"/>
      <c r="B98" s="240" t="s">
        <v>388</v>
      </c>
      <c r="C98" s="240"/>
      <c r="D98" s="240"/>
    </row>
    <row r="99" spans="1:4" s="204" customFormat="1" ht="13.35" customHeight="1">
      <c r="A99" s="115"/>
      <c r="B99" s="243" t="s">
        <v>389</v>
      </c>
      <c r="C99" s="243"/>
      <c r="D99" s="243"/>
    </row>
    <row r="100" spans="1:4" s="204" customFormat="1" ht="13.35" customHeight="1">
      <c r="A100" s="115"/>
      <c r="B100" s="112"/>
      <c r="C100" s="205"/>
      <c r="D100" s="205"/>
    </row>
    <row r="101" spans="1:4" s="204" customFormat="1" ht="13.35" customHeight="1">
      <c r="A101" s="115"/>
      <c r="B101" s="240" t="s">
        <v>371</v>
      </c>
      <c r="C101" s="240"/>
      <c r="D101" s="240"/>
    </row>
    <row r="102" spans="1:4" s="204" customFormat="1" ht="26.4" customHeight="1">
      <c r="A102" s="115"/>
      <c r="B102" s="243" t="s">
        <v>390</v>
      </c>
      <c r="C102" s="243"/>
      <c r="D102" s="243"/>
    </row>
    <row r="103" spans="1:4" s="204" customFormat="1" ht="13.35" customHeight="1">
      <c r="A103" s="115"/>
      <c r="B103" s="112"/>
      <c r="C103" s="205"/>
      <c r="D103" s="205"/>
    </row>
    <row r="104" spans="1:4" s="204" customFormat="1" ht="13.35" customHeight="1">
      <c r="A104" s="115"/>
      <c r="B104" s="240" t="s">
        <v>391</v>
      </c>
      <c r="C104" s="240"/>
      <c r="D104" s="240"/>
    </row>
    <row r="105" spans="1:4" s="204" customFormat="1" ht="39.75" customHeight="1">
      <c r="A105" s="115"/>
      <c r="B105" s="243" t="s">
        <v>392</v>
      </c>
      <c r="C105" s="243"/>
      <c r="D105" s="243"/>
    </row>
    <row r="106" spans="1:4" s="204" customFormat="1" ht="13.35" customHeight="1">
      <c r="A106" s="115"/>
      <c r="B106" s="112"/>
      <c r="C106" s="205"/>
      <c r="D106" s="205"/>
    </row>
    <row r="107" spans="1:4" s="204" customFormat="1" ht="13.35" customHeight="1">
      <c r="A107" s="115"/>
      <c r="B107" s="240" t="s">
        <v>339</v>
      </c>
      <c r="C107" s="240"/>
      <c r="D107" s="240"/>
    </row>
    <row r="108" spans="1:4" s="204" customFormat="1" ht="13.35" customHeight="1">
      <c r="A108" s="115"/>
      <c r="B108" s="243" t="s">
        <v>393</v>
      </c>
      <c r="C108" s="243"/>
      <c r="D108" s="243"/>
    </row>
    <row r="109" spans="1:4" s="204" customFormat="1" ht="13.35" customHeight="1">
      <c r="A109" s="115"/>
      <c r="B109" s="112"/>
      <c r="C109" s="205"/>
      <c r="D109" s="205"/>
    </row>
    <row r="110" spans="1:4" s="204" customFormat="1" ht="13.35" customHeight="1">
      <c r="A110" s="115"/>
      <c r="B110" s="240" t="s">
        <v>445</v>
      </c>
      <c r="C110" s="240"/>
      <c r="D110" s="240"/>
    </row>
    <row r="111" spans="1:4" s="204" customFormat="1" ht="13.35" customHeight="1">
      <c r="A111" s="115"/>
      <c r="B111" s="243" t="s">
        <v>394</v>
      </c>
      <c r="C111" s="243"/>
      <c r="D111" s="243"/>
    </row>
    <row r="112" spans="1:4" s="204" customFormat="1" ht="13.35" customHeight="1">
      <c r="A112" s="115"/>
      <c r="B112" s="112"/>
      <c r="C112" s="205"/>
      <c r="D112" s="205"/>
    </row>
    <row r="113" spans="1:4" s="204" customFormat="1" ht="13.35" customHeight="1">
      <c r="A113" s="115"/>
      <c r="B113" s="240" t="s">
        <v>373</v>
      </c>
      <c r="C113" s="240"/>
      <c r="D113" s="240"/>
    </row>
    <row r="114" spans="1:4" s="204" customFormat="1" ht="79.5" customHeight="1">
      <c r="A114" s="115"/>
      <c r="B114" s="243" t="s">
        <v>446</v>
      </c>
      <c r="C114" s="243"/>
      <c r="D114" s="243"/>
    </row>
    <row r="115" spans="1:4" s="204" customFormat="1" ht="13.35" customHeight="1">
      <c r="A115" s="115"/>
      <c r="B115" s="112"/>
      <c r="C115" s="205"/>
      <c r="D115" s="205"/>
    </row>
    <row r="116" spans="1:4" s="204" customFormat="1" ht="13.35" customHeight="1">
      <c r="B116" s="112"/>
    </row>
    <row r="117" spans="1:4" s="204" customFormat="1" ht="17.100000000000001" customHeight="1">
      <c r="A117" s="122"/>
      <c r="B117" s="258" t="s">
        <v>456</v>
      </c>
      <c r="C117" s="258"/>
      <c r="D117" s="258"/>
    </row>
    <row r="118" spans="1:4" s="204" customFormat="1" ht="13.35" customHeight="1">
      <c r="A118" s="122"/>
      <c r="B118" s="117"/>
      <c r="C118" s="118"/>
      <c r="D118" s="118"/>
    </row>
    <row r="119" spans="1:4" s="204" customFormat="1" ht="26.4" customHeight="1">
      <c r="A119" s="122"/>
      <c r="B119" s="259" t="s">
        <v>463</v>
      </c>
      <c r="C119" s="260"/>
      <c r="D119" s="260"/>
    </row>
    <row r="120" spans="1:4" s="204" customFormat="1" ht="13.35" customHeight="1">
      <c r="A120" s="122"/>
      <c r="B120" s="119"/>
      <c r="C120" s="118"/>
    </row>
    <row r="121" spans="1:4" s="204" customFormat="1" ht="13.35" customHeight="1">
      <c r="A121" s="122"/>
      <c r="B121" s="257" t="s">
        <v>395</v>
      </c>
      <c r="C121" s="257"/>
      <c r="D121" s="257"/>
    </row>
    <row r="122" spans="1:4" s="204" customFormat="1" ht="13.35" customHeight="1">
      <c r="A122" s="122"/>
      <c r="B122" s="117"/>
      <c r="C122" s="118"/>
      <c r="D122" s="118"/>
    </row>
    <row r="123" spans="1:4" ht="13.35" customHeight="1"/>
    <row r="124" spans="1:4" ht="13.35" customHeight="1"/>
  </sheetData>
  <sheetProtection algorithmName="SHA-512" hashValue="K5qbzhix1ZsHHBb94I/kXBJJ5V+nZIPHoa6QLAG5GA58XZie9iNyb5bWW9L3JMDuI91s6WPJnaV9qeqVBrNtUg==" saltValue="1LKGtD1NbSu2CjYh0fJyzQ==" spinCount="100000" sheet="1" selectLockedCells="1" selectUnlockedCells="1"/>
  <mergeCells count="84">
    <mergeCell ref="B121:D121"/>
    <mergeCell ref="B102:D102"/>
    <mergeCell ref="B104:D104"/>
    <mergeCell ref="B105:D105"/>
    <mergeCell ref="B107:D107"/>
    <mergeCell ref="B108:D108"/>
    <mergeCell ref="B110:D110"/>
    <mergeCell ref="B111:D111"/>
    <mergeCell ref="B113:D113"/>
    <mergeCell ref="B114:D114"/>
    <mergeCell ref="B117:D117"/>
    <mergeCell ref="B119:D119"/>
    <mergeCell ref="C85:D85"/>
    <mergeCell ref="B101:D101"/>
    <mergeCell ref="C87:D87"/>
    <mergeCell ref="C88:D88"/>
    <mergeCell ref="C89:D89"/>
    <mergeCell ref="C90:D90"/>
    <mergeCell ref="C91:D91"/>
    <mergeCell ref="C92:D92"/>
    <mergeCell ref="C93:D93"/>
    <mergeCell ref="B95:D95"/>
    <mergeCell ref="B96:D96"/>
    <mergeCell ref="B98:D98"/>
    <mergeCell ref="B99:D99"/>
    <mergeCell ref="C86:D86"/>
    <mergeCell ref="C79:D79"/>
    <mergeCell ref="B82:D82"/>
    <mergeCell ref="B83:D83"/>
    <mergeCell ref="C84:D84"/>
    <mergeCell ref="C80:D80"/>
    <mergeCell ref="B70:D70"/>
    <mergeCell ref="B71:D71"/>
    <mergeCell ref="B74:D74"/>
    <mergeCell ref="B76:D76"/>
    <mergeCell ref="B78:D78"/>
    <mergeCell ref="B68:D68"/>
    <mergeCell ref="B54:D54"/>
    <mergeCell ref="B55:D55"/>
    <mergeCell ref="B56:D56"/>
    <mergeCell ref="B58:D58"/>
    <mergeCell ref="B59:D59"/>
    <mergeCell ref="B60:D60"/>
    <mergeCell ref="B61:D61"/>
    <mergeCell ref="B62:D62"/>
    <mergeCell ref="B64:D64"/>
    <mergeCell ref="B65:D65"/>
    <mergeCell ref="B67:D67"/>
    <mergeCell ref="B53:D53"/>
    <mergeCell ref="B42:D42"/>
    <mergeCell ref="B43:D43"/>
    <mergeCell ref="B44:D44"/>
    <mergeCell ref="B45:D45"/>
    <mergeCell ref="B46:D46"/>
    <mergeCell ref="B47:D47"/>
    <mergeCell ref="B48:D48"/>
    <mergeCell ref="B49:D49"/>
    <mergeCell ref="B50:D50"/>
    <mergeCell ref="B51:D51"/>
    <mergeCell ref="B52:D52"/>
    <mergeCell ref="B38:D38"/>
    <mergeCell ref="B23:D23"/>
    <mergeCell ref="B28:D28"/>
    <mergeCell ref="B29:D29"/>
    <mergeCell ref="B31:D31"/>
    <mergeCell ref="B32:D32"/>
    <mergeCell ref="B33:D33"/>
    <mergeCell ref="B34:D34"/>
    <mergeCell ref="B35:D35"/>
    <mergeCell ref="B37:D37"/>
    <mergeCell ref="B25:D25"/>
    <mergeCell ref="B26:D26"/>
    <mergeCell ref="B22:D22"/>
    <mergeCell ref="A1:D1"/>
    <mergeCell ref="B2:D2"/>
    <mergeCell ref="B4:D4"/>
    <mergeCell ref="B12:D12"/>
    <mergeCell ref="B13:D13"/>
    <mergeCell ref="B14:D14"/>
    <mergeCell ref="B16:D16"/>
    <mergeCell ref="B17:D17"/>
    <mergeCell ref="B19:D19"/>
    <mergeCell ref="B20:D20"/>
    <mergeCell ref="B21:D21"/>
  </mergeCells>
  <pageMargins left="0.70866141732283472" right="0.70866141732283472" top="0.78740157480314965" bottom="0.78740157480314965" header="0.31496062992125984" footer="0.31496062992125984"/>
  <pageSetup paperSize="9" scale="80" fitToHeight="0" orientation="portrait" horizontalDpi="1200" verticalDpi="1200" r:id="rId1"/>
  <headerFooter>
    <oddFooter>&amp;L&amp;F / &amp;A&amp;RPage &amp;P / &amp;N</oddFooter>
  </headerFooter>
  <rowBreaks count="1" manualBreakCount="1">
    <brk id="10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5" tint="-0.249977111117893"/>
    <pageSetUpPr fitToPage="1"/>
  </sheetPr>
  <dimension ref="A1:XFC1445"/>
  <sheetViews>
    <sheetView showGridLines="0" defaultGridColor="0" colorId="9" zoomScale="85" zoomScaleNormal="85" zoomScaleSheetLayoutView="85" zoomScalePageLayoutView="85" workbookViewId="0">
      <selection activeCell="B4" sqref="B4"/>
    </sheetView>
  </sheetViews>
  <sheetFormatPr baseColWidth="10" defaultColWidth="9.109375" defaultRowHeight="0" customHeight="1" zeroHeight="1"/>
  <cols>
    <col min="1" max="1" width="58.6640625" style="2" customWidth="1"/>
    <col min="2" max="2" width="58.6640625" style="21" customWidth="1"/>
    <col min="3" max="3" width="0.6640625" style="2" customWidth="1"/>
    <col min="4" max="4" width="19.44140625" style="2" hidden="1" customWidth="1"/>
    <col min="5" max="5" width="9.109375" style="2" hidden="1" customWidth="1"/>
    <col min="6" max="6" width="11.33203125" style="2" hidden="1" customWidth="1"/>
    <col min="7" max="7" width="10.6640625" style="2" hidden="1" customWidth="1"/>
    <col min="8" max="8" width="13.5546875" style="2" hidden="1" customWidth="1"/>
    <col min="9" max="9" width="11.33203125" style="2" hidden="1" customWidth="1"/>
    <col min="10" max="12" width="11.5546875" style="2" hidden="1" customWidth="1"/>
    <col min="13" max="16383" width="9.109375" style="2" hidden="1" customWidth="1"/>
    <col min="16384" max="16384" width="0" style="2" hidden="1" customWidth="1"/>
  </cols>
  <sheetData>
    <row r="1" spans="1:15" s="8" customFormat="1" ht="18" customHeight="1">
      <c r="A1" s="264" t="s">
        <v>312</v>
      </c>
      <c r="B1" s="264"/>
      <c r="C1" s="22"/>
      <c r="D1" s="34"/>
      <c r="E1" s="27"/>
      <c r="F1" s="27"/>
      <c r="G1" s="27"/>
      <c r="I1" s="22"/>
      <c r="J1" s="22"/>
      <c r="L1" s="22"/>
      <c r="O1" s="23"/>
    </row>
    <row r="2" spans="1:15" s="8" customFormat="1" ht="18" customHeight="1">
      <c r="A2" s="264"/>
      <c r="B2" s="264"/>
      <c r="C2" s="24"/>
      <c r="D2" s="34"/>
      <c r="E2" s="27"/>
      <c r="F2" s="27"/>
      <c r="G2" s="27"/>
      <c r="J2" s="4"/>
      <c r="O2" s="3"/>
    </row>
    <row r="3" spans="1:15" ht="45.75" customHeight="1">
      <c r="A3" s="264"/>
      <c r="B3" s="264"/>
      <c r="D3" s="34"/>
      <c r="E3" s="28"/>
      <c r="F3" s="28"/>
      <c r="G3" s="28"/>
      <c r="H3" s="8"/>
      <c r="I3" s="4"/>
      <c r="J3" s="4"/>
      <c r="L3" s="8"/>
      <c r="M3" s="5"/>
      <c r="O3" s="3"/>
    </row>
    <row r="4" spans="1:15" s="8" customFormat="1" ht="18" customHeight="1">
      <c r="A4" s="210" t="s">
        <v>407</v>
      </c>
      <c r="B4" s="215"/>
      <c r="D4" s="9"/>
      <c r="F4" s="15"/>
      <c r="G4" s="16"/>
      <c r="H4" s="17"/>
      <c r="I4" s="18"/>
    </row>
    <row r="5" spans="1:15" s="8" customFormat="1" ht="18" customHeight="1">
      <c r="A5" s="210" t="s">
        <v>364</v>
      </c>
      <c r="B5" s="216"/>
      <c r="D5" s="9" t="str">
        <f>CONCATENATE(TEXT(B5,"#"),"  ",B6)</f>
        <v xml:space="preserve">  </v>
      </c>
    </row>
    <row r="6" spans="1:15" s="8" customFormat="1" ht="18" customHeight="1">
      <c r="A6" s="210" t="s">
        <v>313</v>
      </c>
      <c r="B6" s="217"/>
      <c r="D6" s="201" t="str">
        <f>CONCATENATE(TEXT(B6,"#"),"  ",B7)</f>
        <v xml:space="preserve">  Travail à domicile</v>
      </c>
      <c r="F6" s="9"/>
      <c r="G6" s="9"/>
      <c r="H6" s="9"/>
      <c r="I6" s="9"/>
    </row>
    <row r="7" spans="1:15" s="8" customFormat="1" ht="18" customHeight="1">
      <c r="A7" s="210" t="s">
        <v>411</v>
      </c>
      <c r="B7" s="218" t="s">
        <v>447</v>
      </c>
      <c r="D7" s="9"/>
      <c r="F7" s="9"/>
      <c r="G7" s="9"/>
      <c r="H7" s="9"/>
      <c r="I7" s="9"/>
    </row>
    <row r="8" spans="1:15" s="8" customFormat="1" ht="18" customHeight="1">
      <c r="A8" s="210" t="s">
        <v>314</v>
      </c>
      <c r="B8" s="219"/>
      <c r="D8" s="9" t="str">
        <f>CONCATENATE(B8," ")</f>
        <v xml:space="preserve"> </v>
      </c>
      <c r="F8" s="9"/>
      <c r="G8" s="9"/>
      <c r="H8" s="9"/>
      <c r="I8" s="9"/>
    </row>
    <row r="9" spans="1:15" s="8" customFormat="1" ht="18" customHeight="1">
      <c r="A9" s="210" t="s">
        <v>315</v>
      </c>
      <c r="B9" s="220"/>
      <c r="D9" s="9"/>
      <c r="F9" s="9"/>
      <c r="G9" s="9"/>
      <c r="H9" s="9"/>
      <c r="I9" s="9"/>
    </row>
    <row r="10" spans="1:15" s="8" customFormat="1" ht="18" customHeight="1">
      <c r="A10" s="210" t="s">
        <v>316</v>
      </c>
      <c r="B10" s="215"/>
      <c r="D10" s="9" t="str">
        <f>CONCATENATE(B10," ",B11)</f>
        <v xml:space="preserve"> </v>
      </c>
      <c r="F10" s="15"/>
      <c r="G10" s="16"/>
      <c r="H10" s="17"/>
      <c r="I10" s="18"/>
    </row>
    <row r="11" spans="1:15" s="8" customFormat="1" ht="18" customHeight="1">
      <c r="A11" s="210" t="s">
        <v>317</v>
      </c>
      <c r="B11" s="219"/>
      <c r="D11" s="9"/>
      <c r="E11" s="19"/>
      <c r="F11" s="15"/>
      <c r="G11" s="16"/>
      <c r="H11" s="17"/>
      <c r="I11" s="18"/>
    </row>
    <row r="12" spans="1:15" s="8" customFormat="1" ht="9.6" customHeight="1">
      <c r="A12" s="211"/>
      <c r="B12" s="221"/>
      <c r="D12" s="9"/>
      <c r="F12" s="15"/>
      <c r="G12" s="16"/>
      <c r="H12" s="17"/>
      <c r="I12" s="18"/>
    </row>
    <row r="13" spans="1:15" s="8" customFormat="1" ht="18" customHeight="1">
      <c r="A13" s="210" t="s">
        <v>365</v>
      </c>
      <c r="B13" s="220"/>
      <c r="F13" s="15"/>
      <c r="G13" s="16"/>
      <c r="H13" s="17"/>
      <c r="I13" s="18"/>
    </row>
    <row r="14" spans="1:15" s="8" customFormat="1" ht="18" customHeight="1">
      <c r="A14" s="210" t="s">
        <v>366</v>
      </c>
      <c r="B14" s="220"/>
      <c r="F14" s="15"/>
      <c r="G14" s="16"/>
      <c r="H14" s="17"/>
      <c r="I14" s="18"/>
    </row>
    <row r="15" spans="1:15" s="8" customFormat="1" ht="18" customHeight="1">
      <c r="A15" s="210" t="s">
        <v>367</v>
      </c>
      <c r="B15" s="220"/>
      <c r="D15" s="9"/>
      <c r="F15" s="15"/>
      <c r="G15" s="16"/>
      <c r="H15" s="17"/>
      <c r="I15" s="18"/>
    </row>
    <row r="16" spans="1:15" s="8" customFormat="1" ht="18" customHeight="1">
      <c r="A16" s="210" t="s">
        <v>368</v>
      </c>
      <c r="B16" s="222"/>
      <c r="D16" s="9"/>
      <c r="F16" s="15"/>
      <c r="G16" s="16"/>
      <c r="H16" s="17"/>
      <c r="I16" s="18"/>
    </row>
    <row r="17" spans="1:11" s="8" customFormat="1" ht="18" customHeight="1">
      <c r="A17" s="210" t="s">
        <v>318</v>
      </c>
      <c r="B17" s="220"/>
      <c r="D17" s="9"/>
      <c r="F17" s="15"/>
      <c r="G17" s="16"/>
      <c r="H17" s="17"/>
      <c r="I17" s="18"/>
    </row>
    <row r="18" spans="1:11" s="8" customFormat="1" ht="18" customHeight="1">
      <c r="A18" s="210" t="s">
        <v>369</v>
      </c>
      <c r="B18" s="220"/>
      <c r="D18" s="9"/>
      <c r="F18" s="15"/>
      <c r="G18" s="16"/>
      <c r="H18" s="17"/>
      <c r="I18" s="18"/>
    </row>
    <row r="19" spans="1:11" s="8" customFormat="1" ht="54" customHeight="1">
      <c r="A19" s="212" t="s">
        <v>452</v>
      </c>
      <c r="B19" s="223"/>
      <c r="D19" s="9"/>
      <c r="F19" s="15"/>
      <c r="G19" s="16"/>
      <c r="H19" s="17"/>
      <c r="I19" s="18"/>
    </row>
    <row r="20" spans="1:11" s="8" customFormat="1" ht="9.6" customHeight="1">
      <c r="A20" s="213"/>
      <c r="B20" s="224"/>
      <c r="D20" s="9"/>
      <c r="F20" s="15"/>
      <c r="G20" s="16"/>
      <c r="H20" s="17"/>
      <c r="I20" s="18"/>
    </row>
    <row r="21" spans="1:11" s="8" customFormat="1" ht="18" customHeight="1">
      <c r="A21" s="210" t="s">
        <v>357</v>
      </c>
      <c r="B21" s="219"/>
      <c r="D21" s="9"/>
      <c r="E21" s="19"/>
      <c r="F21" s="15"/>
      <c r="G21" s="16"/>
      <c r="H21" s="17"/>
      <c r="I21" s="18"/>
    </row>
    <row r="22" spans="1:11" s="8" customFormat="1" ht="18" customHeight="1">
      <c r="A22" s="210" t="s">
        <v>356</v>
      </c>
      <c r="B22" s="225"/>
      <c r="F22" s="9"/>
      <c r="H22" s="15"/>
      <c r="I22" s="16"/>
      <c r="J22" s="17"/>
      <c r="K22" s="18"/>
    </row>
    <row r="23" spans="1:11" s="8" customFormat="1" ht="31.5" customHeight="1">
      <c r="A23" s="212" t="s">
        <v>412</v>
      </c>
      <c r="B23" s="226"/>
      <c r="G23" s="15"/>
      <c r="H23" s="15"/>
      <c r="I23" s="16"/>
      <c r="J23" s="17"/>
      <c r="K23" s="18"/>
    </row>
    <row r="24" spans="1:11" s="8" customFormat="1" ht="18" customHeight="1">
      <c r="A24" s="210" t="s">
        <v>319</v>
      </c>
      <c r="B24" s="227"/>
      <c r="D24" s="201" t="str">
        <f>IF(B24="","",CONCATENATE(TEXT(MONTH(B24),"00"),".",YEAR(B24)))</f>
        <v/>
      </c>
      <c r="E24" s="20"/>
    </row>
    <row r="25" spans="1:11" s="8" customFormat="1" ht="18" customHeight="1">
      <c r="A25" s="214" t="s">
        <v>413</v>
      </c>
      <c r="B25" s="228" t="str">
        <f>IF(D25="","",IF(D25+4&gt;12,DATE(YEAR(B24)+1,D25-8,1)-1,DATE(YEAR(B24),D25+4,1)-1))</f>
        <v/>
      </c>
      <c r="D25" s="201" t="str">
        <f>IF(B24="","",MONTH(B24))</f>
        <v/>
      </c>
      <c r="G25" s="15"/>
      <c r="H25" s="15"/>
      <c r="I25" s="16"/>
      <c r="J25" s="17"/>
      <c r="K25" s="18"/>
    </row>
    <row r="26" spans="1:11" s="8" customFormat="1" ht="9.6" customHeight="1">
      <c r="A26" s="213"/>
      <c r="B26" s="186"/>
      <c r="D26" s="9"/>
    </row>
    <row r="27" spans="1:11" s="8" customFormat="1" ht="18" customHeight="1">
      <c r="A27" s="210" t="s">
        <v>414</v>
      </c>
      <c r="B27" s="229" t="str">
        <f>IF(NOT($B$24=""),VLOOKUP($B$24,Hilfsdaten!$A$3:'Hilfsdaten'!$D$40,2,TRUE),"")</f>
        <v/>
      </c>
    </row>
    <row r="28" spans="1:11" s="8" customFormat="1" ht="18" customHeight="1">
      <c r="A28" s="210" t="s">
        <v>370</v>
      </c>
      <c r="B28" s="230" t="str">
        <f>IF(NOT($B$24=""),VLOOKUP($B$24,Hilfsdaten!$A$3:'Hilfsdaten'!$D$40,3,TRUE),"")</f>
        <v/>
      </c>
      <c r="F28" s="9"/>
    </row>
    <row r="29" spans="1:11" s="8" customFormat="1" ht="18" customHeight="1">
      <c r="A29" s="210" t="s">
        <v>408</v>
      </c>
      <c r="B29" s="231">
        <f>IFERROR(SUM('1044Ef Décompte'!M12:M111)/SUM('1044Ef Décompte'!H12:H111),0)</f>
        <v>0</v>
      </c>
      <c r="F29" s="9"/>
    </row>
    <row r="30" spans="1:11" s="8" customFormat="1" ht="18" customHeight="1">
      <c r="A30" s="210" t="s">
        <v>320</v>
      </c>
      <c r="B30" s="232"/>
      <c r="F30" s="9"/>
    </row>
    <row r="31" spans="1:11" s="8" customFormat="1" ht="18" customHeight="1">
      <c r="A31" s="210" t="s">
        <v>415</v>
      </c>
      <c r="B31" s="233" t="str">
        <f>IF(NOT(B24=""),VLOOKUP(B$24,Hilfsdaten!$A$3:'Hilfsdaten'!$D$40,4,TRUE),"")</f>
        <v/>
      </c>
      <c r="F31" s="9"/>
    </row>
    <row r="32" spans="1:11" s="8" customFormat="1" ht="9.6" customHeight="1">
      <c r="B32" s="186"/>
      <c r="D32" s="9"/>
    </row>
    <row r="33" spans="1:3" s="8" customFormat="1" ht="16.95" customHeight="1">
      <c r="A33" s="96" t="s">
        <v>321</v>
      </c>
      <c r="B33" s="132"/>
    </row>
    <row r="34" spans="1:3" ht="27.6" customHeight="1">
      <c r="A34" s="262" t="s">
        <v>457</v>
      </c>
      <c r="B34" s="262"/>
    </row>
    <row r="35" spans="1:3" s="97" customFormat="1" ht="17.25" customHeight="1">
      <c r="A35" s="262" t="s">
        <v>322</v>
      </c>
      <c r="B35" s="262"/>
    </row>
    <row r="36" spans="1:3" s="97" customFormat="1" ht="59.25" customHeight="1">
      <c r="A36" s="263" t="s">
        <v>459</v>
      </c>
      <c r="B36" s="265"/>
    </row>
    <row r="37" spans="1:3" s="97" customFormat="1" ht="93" customHeight="1">
      <c r="A37" s="262" t="s">
        <v>460</v>
      </c>
      <c r="B37" s="263"/>
    </row>
    <row r="38" spans="1:3" s="97" customFormat="1" ht="9.6" customHeight="1">
      <c r="A38" s="21"/>
      <c r="B38" s="98"/>
    </row>
    <row r="39" spans="1:3" s="97" customFormat="1" ht="16.95" customHeight="1">
      <c r="A39" s="210" t="s">
        <v>400</v>
      </c>
      <c r="B39" s="234"/>
    </row>
    <row r="40" spans="1:3" ht="16.95" customHeight="1">
      <c r="A40" s="210" t="s">
        <v>401</v>
      </c>
      <c r="B40" s="235"/>
    </row>
    <row r="41" spans="1:3" s="100" customFormat="1" ht="79.2" customHeight="1">
      <c r="A41" s="261" t="s">
        <v>402</v>
      </c>
      <c r="B41" s="261"/>
      <c r="C41" s="99"/>
    </row>
    <row r="42" spans="1:3" ht="4.5" customHeight="1"/>
    <row r="43" spans="1:3" ht="13.2" hidden="1"/>
    <row r="44" spans="1:3" ht="13.2" hidden="1"/>
    <row r="45" spans="1:3" ht="13.2" hidden="1"/>
    <row r="46" spans="1:3" ht="13.2" hidden="1"/>
    <row r="47" spans="1:3" ht="13.2" hidden="1"/>
    <row r="48" spans="1:3" ht="13.2" hidden="1"/>
    <row r="49" ht="13.2" hidden="1"/>
    <row r="50" ht="13.2" hidden="1"/>
    <row r="51" ht="13.2" hidden="1"/>
    <row r="52" ht="13.2" hidden="1"/>
    <row r="53" ht="13.2" hidden="1"/>
    <row r="54" ht="13.2" hidden="1"/>
    <row r="55" ht="13.2" hidden="1"/>
    <row r="56" ht="13.2" hidden="1"/>
    <row r="57" ht="13.2" hidden="1"/>
    <row r="58" ht="13.2" hidden="1"/>
    <row r="59" ht="13.2" hidden="1"/>
    <row r="60" ht="13.2" hidden="1"/>
    <row r="61" ht="13.2" hidden="1"/>
    <row r="62" ht="13.2" hidden="1"/>
    <row r="63" ht="13.2" hidden="1"/>
    <row r="64" ht="13.2" hidden="1"/>
    <row r="65" ht="13.2" hidden="1"/>
    <row r="66" ht="13.2" hidden="1"/>
    <row r="67" ht="13.2" hidden="1"/>
    <row r="68" ht="13.2" hidden="1"/>
    <row r="69" ht="13.2" hidden="1"/>
    <row r="70" ht="13.2" hidden="1"/>
    <row r="71" ht="13.2" hidden="1"/>
    <row r="72" ht="13.2" hidden="1"/>
    <row r="73" ht="13.2" hidden="1"/>
    <row r="74" ht="13.2" hidden="1"/>
    <row r="75" ht="13.2" hidden="1"/>
    <row r="76" ht="13.2" hidden="1"/>
    <row r="77" ht="13.2" hidden="1"/>
    <row r="78" ht="13.2" hidden="1"/>
    <row r="79" ht="13.2" hidden="1"/>
    <row r="80" ht="13.2" hidden="1"/>
    <row r="81" ht="13.2" hidden="1"/>
    <row r="82" ht="13.2" hidden="1"/>
    <row r="83" ht="13.2" hidden="1"/>
    <row r="84" ht="13.2" hidden="1"/>
    <row r="85" ht="13.2" hidden="1"/>
    <row r="86" ht="13.2" hidden="1"/>
    <row r="87" ht="13.2" hidden="1"/>
    <row r="88" ht="13.2" hidden="1"/>
    <row r="89" ht="13.2" hidden="1"/>
    <row r="90" ht="13.2" hidden="1"/>
    <row r="91" ht="13.2" hidden="1"/>
    <row r="92" ht="13.2" hidden="1"/>
    <row r="93" ht="13.2" hidden="1"/>
    <row r="94" ht="13.2" hidden="1"/>
    <row r="95" ht="13.2" hidden="1"/>
    <row r="96" ht="13.2" hidden="1"/>
    <row r="97" ht="13.2" hidden="1"/>
    <row r="98" ht="13.2" hidden="1"/>
    <row r="99" ht="13.2" hidden="1"/>
    <row r="100" ht="13.2" hidden="1"/>
    <row r="101" ht="13.2" hidden="1"/>
    <row r="102" ht="13.2" hidden="1"/>
    <row r="103" ht="13.2" hidden="1"/>
    <row r="104" ht="13.2" hidden="1"/>
    <row r="105" ht="13.2" hidden="1"/>
    <row r="106" ht="13.2" hidden="1"/>
    <row r="107" ht="13.2" hidden="1"/>
    <row r="108" ht="13.2" hidden="1"/>
    <row r="109" ht="13.2" hidden="1"/>
    <row r="110" ht="13.2" hidden="1"/>
    <row r="111" ht="13.2" hidden="1"/>
    <row r="112" ht="13.2" hidden="1"/>
    <row r="113" ht="13.2" hidden="1"/>
    <row r="114" ht="13.2" hidden="1"/>
    <row r="115" ht="13.2" hidden="1"/>
    <row r="116" ht="13.2" hidden="1"/>
    <row r="117" ht="13.2" hidden="1"/>
    <row r="118" ht="13.2" hidden="1"/>
    <row r="119" ht="13.2" hidden="1"/>
    <row r="120" ht="13.2" hidden="1"/>
    <row r="121" ht="13.2" hidden="1"/>
    <row r="122" ht="13.2" hidden="1"/>
    <row r="123" ht="13.2" hidden="1"/>
    <row r="124" ht="13.2" hidden="1"/>
    <row r="125" ht="13.2" hidden="1"/>
    <row r="126" ht="13.2" hidden="1"/>
    <row r="127" ht="13.2" hidden="1"/>
    <row r="128" ht="13.2" hidden="1"/>
    <row r="129" ht="13.2" hidden="1"/>
    <row r="130" ht="13.2" hidden="1"/>
    <row r="131" ht="13.2" hidden="1"/>
    <row r="132" ht="13.2" hidden="1"/>
    <row r="133" ht="13.2" hidden="1"/>
    <row r="134" ht="13.2" hidden="1"/>
    <row r="135" ht="13.2" hidden="1"/>
    <row r="136" ht="13.2" hidden="1"/>
    <row r="137" ht="13.2" hidden="1"/>
    <row r="138" ht="13.2" hidden="1"/>
    <row r="139" ht="13.2" hidden="1"/>
    <row r="140" ht="13.2" hidden="1"/>
    <row r="141" ht="13.2" hidden="1"/>
    <row r="142" ht="13.2" hidden="1"/>
    <row r="143" ht="13.2" hidden="1"/>
    <row r="144" ht="13.2" hidden="1"/>
    <row r="145" ht="13.2" hidden="1"/>
    <row r="146" ht="13.2" hidden="1"/>
    <row r="147" ht="13.2" hidden="1"/>
    <row r="148" ht="13.2" hidden="1"/>
    <row r="149" ht="13.2" hidden="1"/>
    <row r="150" ht="13.2" hidden="1"/>
    <row r="151" ht="13.2" hidden="1"/>
    <row r="152" ht="13.2" hidden="1"/>
    <row r="153" ht="13.2" hidden="1"/>
    <row r="154" ht="13.2" hidden="1"/>
    <row r="155" ht="13.2" hidden="1"/>
    <row r="156" ht="13.2" hidden="1"/>
    <row r="157" ht="13.2" hidden="1"/>
    <row r="158" ht="13.2" hidden="1"/>
    <row r="159" ht="13.2" hidden="1"/>
    <row r="160" ht="13.2" hidden="1"/>
    <row r="161" ht="13.2" hidden="1"/>
    <row r="162" ht="13.2" hidden="1"/>
    <row r="163" ht="13.2" hidden="1"/>
    <row r="164" ht="13.2" hidden="1"/>
    <row r="165" ht="13.2" hidden="1"/>
    <row r="166" ht="13.2" hidden="1"/>
    <row r="167" ht="13.2" hidden="1"/>
    <row r="168" ht="13.2" hidden="1"/>
    <row r="169" ht="13.2" hidden="1"/>
    <row r="170" ht="13.2" hidden="1"/>
    <row r="171" ht="13.2" hidden="1"/>
    <row r="172" ht="13.2" hidden="1"/>
    <row r="173" ht="13.2" hidden="1"/>
    <row r="174" ht="13.2" hidden="1"/>
    <row r="175" ht="13.2" hidden="1"/>
    <row r="176" ht="13.2" hidden="1"/>
    <row r="177" ht="13.2" hidden="1"/>
    <row r="178" ht="13.2" hidden="1"/>
    <row r="179" ht="13.2" hidden="1"/>
    <row r="180" ht="13.2" hidden="1"/>
    <row r="181" ht="13.2" hidden="1"/>
    <row r="182" ht="13.2" hidden="1"/>
    <row r="183" ht="13.2" hidden="1"/>
    <row r="184" ht="13.2" hidden="1"/>
    <row r="185" ht="13.2" hidden="1"/>
    <row r="186" ht="13.2" hidden="1"/>
    <row r="187" ht="13.2" hidden="1"/>
    <row r="188" ht="13.2" hidden="1"/>
    <row r="189" ht="13.2" hidden="1"/>
    <row r="190" ht="13.2" hidden="1"/>
    <row r="191" ht="13.2" hidden="1"/>
    <row r="192" ht="13.2" hidden="1"/>
    <row r="193" ht="13.2" hidden="1"/>
    <row r="194" ht="13.2" hidden="1"/>
    <row r="195" ht="13.2" hidden="1"/>
    <row r="196" ht="13.2" hidden="1"/>
    <row r="197" ht="13.2" hidden="1"/>
    <row r="198" ht="13.2" hidden="1"/>
    <row r="199" ht="13.2" hidden="1"/>
    <row r="200" ht="13.2" hidden="1"/>
    <row r="201" ht="13.2" hidden="1"/>
    <row r="202" ht="13.2" hidden="1"/>
    <row r="203" ht="13.2" hidden="1"/>
    <row r="204" ht="13.2" hidden="1"/>
    <row r="205" ht="13.2" hidden="1"/>
    <row r="206" ht="13.2" hidden="1"/>
    <row r="207" ht="13.2" hidden="1"/>
    <row r="208" ht="13.2" hidden="1"/>
    <row r="209" ht="13.2" hidden="1"/>
    <row r="210" ht="13.2" hidden="1"/>
    <row r="211" ht="13.2" hidden="1"/>
    <row r="212" ht="13.2" hidden="1"/>
    <row r="213" ht="13.2" hidden="1"/>
    <row r="214" ht="13.2" hidden="1"/>
    <row r="215" ht="13.2" hidden="1"/>
    <row r="216" ht="13.2" hidden="1"/>
    <row r="217" ht="13.2" hidden="1"/>
    <row r="218" ht="13.2" hidden="1"/>
    <row r="219" ht="13.2" hidden="1"/>
    <row r="220" ht="13.2" hidden="1"/>
    <row r="221" ht="13.2" hidden="1"/>
    <row r="222" ht="13.2" hidden="1"/>
    <row r="223" ht="13.2" hidden="1"/>
    <row r="224" ht="13.2" hidden="1"/>
    <row r="225" ht="13.2" hidden="1"/>
    <row r="226" ht="13.2" hidden="1"/>
    <row r="227" ht="13.2" hidden="1"/>
    <row r="228" ht="13.2" hidden="1"/>
    <row r="229" ht="13.2" hidden="1"/>
    <row r="230" ht="13.2" hidden="1"/>
    <row r="231" ht="13.2" hidden="1"/>
    <row r="232" ht="13.2" hidden="1"/>
    <row r="233" ht="13.2" hidden="1"/>
    <row r="234" ht="13.2" hidden="1"/>
    <row r="235" ht="13.2" hidden="1"/>
    <row r="236" ht="13.2" hidden="1"/>
    <row r="237" ht="13.2" hidden="1"/>
    <row r="238" ht="13.2" hidden="1"/>
    <row r="239" ht="13.2" hidden="1"/>
    <row r="240" ht="13.2" hidden="1"/>
    <row r="241" ht="13.2" hidden="1"/>
    <row r="242" ht="13.2" hidden="1"/>
    <row r="243" ht="13.2" hidden="1"/>
    <row r="244" ht="13.2" hidden="1"/>
    <row r="245" ht="13.2" hidden="1"/>
    <row r="246" ht="13.2" hidden="1"/>
    <row r="247" ht="13.2" hidden="1"/>
    <row r="248" ht="13.2" hidden="1"/>
    <row r="249" ht="13.2" hidden="1"/>
    <row r="250" ht="13.2" hidden="1"/>
    <row r="251" ht="13.2" hidden="1"/>
    <row r="252" ht="13.2" hidden="1"/>
    <row r="253" ht="13.2" hidden="1"/>
    <row r="254" ht="13.2" hidden="1"/>
    <row r="255" ht="13.2" hidden="1"/>
    <row r="256" ht="13.2" hidden="1"/>
    <row r="257" ht="13.2" hidden="1"/>
    <row r="258" ht="13.2" hidden="1"/>
    <row r="259" ht="13.2" hidden="1"/>
    <row r="260" ht="13.2" hidden="1"/>
    <row r="261" ht="13.2" hidden="1"/>
    <row r="262" ht="13.2" hidden="1"/>
    <row r="263" ht="13.2" hidden="1"/>
    <row r="264" ht="13.2" hidden="1"/>
    <row r="265" ht="13.2" hidden="1"/>
    <row r="266" ht="13.2" hidden="1"/>
    <row r="267" ht="13.2" hidden="1"/>
    <row r="268" ht="13.2" hidden="1"/>
    <row r="269" ht="13.2" hidden="1"/>
    <row r="270" ht="13.2" hidden="1"/>
    <row r="271" ht="13.2" hidden="1"/>
    <row r="272" ht="13.2" hidden="1"/>
    <row r="273" ht="13.2" hidden="1"/>
    <row r="274" ht="13.2" hidden="1"/>
    <row r="275" ht="13.2" hidden="1"/>
    <row r="276" ht="13.2" hidden="1"/>
    <row r="277" ht="13.2" hidden="1"/>
    <row r="278" ht="13.2" hidden="1"/>
    <row r="279" ht="13.2" hidden="1"/>
    <row r="280" ht="13.2" hidden="1"/>
    <row r="281" ht="13.2" hidden="1"/>
    <row r="282" ht="13.2" hidden="1"/>
    <row r="283" ht="13.2" hidden="1"/>
    <row r="284" ht="13.2" hidden="1"/>
    <row r="285" ht="13.2" hidden="1"/>
    <row r="286" ht="13.2" hidden="1"/>
    <row r="287" ht="13.2" hidden="1"/>
    <row r="288" ht="13.2" hidden="1"/>
    <row r="289" ht="13.2" hidden="1"/>
    <row r="290" ht="13.2" hidden="1"/>
    <row r="291" ht="13.2" hidden="1"/>
    <row r="292" ht="13.2" hidden="1"/>
    <row r="293" ht="13.2" hidden="1"/>
    <row r="294" ht="13.2" hidden="1"/>
    <row r="295" ht="13.2" hidden="1"/>
    <row r="296" ht="13.2" hidden="1"/>
    <row r="297" ht="13.2" hidden="1"/>
    <row r="298" ht="13.2" hidden="1"/>
    <row r="299" ht="13.2" hidden="1"/>
    <row r="300" ht="13.2" hidden="1"/>
    <row r="301" ht="13.2" hidden="1"/>
    <row r="302" ht="13.2" hidden="1"/>
    <row r="303" ht="13.2" hidden="1"/>
    <row r="304" ht="13.2" hidden="1"/>
    <row r="305" ht="13.2" hidden="1"/>
    <row r="306" ht="13.2" hidden="1"/>
    <row r="307" ht="13.2" hidden="1"/>
    <row r="308" ht="13.2" hidden="1"/>
    <row r="309" ht="13.2" hidden="1"/>
    <row r="310" ht="13.2" hidden="1"/>
    <row r="311" ht="13.2" hidden="1"/>
    <row r="312" ht="13.2" hidden="1"/>
    <row r="313" ht="13.2" hidden="1"/>
    <row r="314" ht="13.2" hidden="1"/>
    <row r="315" ht="13.2" hidden="1"/>
    <row r="316" ht="13.2" hidden="1"/>
    <row r="317" ht="13.2" hidden="1"/>
    <row r="318" ht="13.2" hidden="1"/>
    <row r="319" ht="13.2" hidden="1"/>
    <row r="320" ht="13.2" hidden="1"/>
    <row r="321" ht="13.2" hidden="1"/>
    <row r="322" ht="13.2" hidden="1"/>
    <row r="323" ht="13.2" hidden="1"/>
    <row r="324" ht="13.2" hidden="1"/>
    <row r="325" ht="13.2" hidden="1"/>
    <row r="326" ht="13.2" hidden="1"/>
    <row r="327" ht="13.2" hidden="1"/>
    <row r="328" ht="13.2" hidden="1"/>
    <row r="329" ht="13.2" hidden="1"/>
    <row r="330" ht="13.2" hidden="1"/>
    <row r="331" ht="13.2" hidden="1"/>
    <row r="332" ht="13.2" hidden="1"/>
    <row r="333" ht="13.2" hidden="1"/>
    <row r="334" ht="13.2" hidden="1"/>
    <row r="335" ht="13.2" hidden="1"/>
    <row r="336" ht="13.2" hidden="1"/>
    <row r="337" ht="13.2" hidden="1"/>
    <row r="338" ht="13.2" hidden="1"/>
    <row r="339" ht="13.2" hidden="1"/>
    <row r="340" ht="13.2" hidden="1"/>
    <row r="341" ht="13.2" hidden="1"/>
    <row r="342" ht="13.2" hidden="1"/>
    <row r="343" ht="13.2" hidden="1"/>
    <row r="344" ht="13.2" hidden="1"/>
    <row r="345" ht="13.2" hidden="1"/>
    <row r="346" ht="13.2" hidden="1"/>
    <row r="347" ht="13.2" hidden="1"/>
    <row r="348" ht="13.2" hidden="1"/>
    <row r="349" ht="13.2" hidden="1"/>
    <row r="350" ht="13.2" hidden="1"/>
    <row r="351" ht="13.2" hidden="1"/>
    <row r="352" ht="13.2" hidden="1"/>
    <row r="353" ht="13.2" hidden="1"/>
    <row r="354" ht="13.2" hidden="1"/>
    <row r="355" ht="13.2" hidden="1"/>
    <row r="356" ht="13.2" hidden="1"/>
    <row r="357" ht="13.2" hidden="1"/>
    <row r="358" ht="13.2" hidden="1"/>
    <row r="359" ht="13.2" hidden="1"/>
    <row r="360" ht="13.2" hidden="1"/>
    <row r="361" ht="13.2" hidden="1"/>
    <row r="362" ht="13.2" hidden="1"/>
    <row r="363" ht="13.2" hidden="1"/>
    <row r="364" ht="13.2" hidden="1"/>
    <row r="365" ht="13.2" hidden="1"/>
    <row r="366" ht="13.2" hidden="1"/>
    <row r="367" ht="13.2" hidden="1"/>
    <row r="368" ht="13.2" hidden="1"/>
    <row r="369" ht="13.2" hidden="1"/>
    <row r="370" ht="13.2" hidden="1"/>
    <row r="371" ht="13.2" hidden="1"/>
    <row r="372" ht="13.2" hidden="1"/>
    <row r="373" ht="13.2" hidden="1"/>
    <row r="374" ht="13.2" hidden="1"/>
    <row r="375" ht="13.2" hidden="1"/>
    <row r="376" ht="13.2" hidden="1"/>
    <row r="377" ht="13.2" hidden="1"/>
    <row r="378" ht="13.2" hidden="1"/>
    <row r="379" ht="13.2" hidden="1"/>
    <row r="380" ht="13.2" hidden="1"/>
    <row r="381" ht="13.2" hidden="1"/>
    <row r="382" ht="13.2" hidden="1"/>
    <row r="383" ht="13.2" hidden="1"/>
    <row r="384" ht="13.2" hidden="1"/>
    <row r="385" ht="13.2" hidden="1"/>
    <row r="386" ht="13.2" hidden="1"/>
    <row r="387" ht="13.2" hidden="1"/>
    <row r="388" ht="13.2" hidden="1"/>
    <row r="389" ht="13.2" hidden="1"/>
    <row r="390" ht="13.2" hidden="1"/>
    <row r="391" ht="13.2" hidden="1"/>
    <row r="392" ht="13.2" hidden="1"/>
    <row r="393" ht="13.2" hidden="1"/>
    <row r="394" ht="13.2" hidden="1"/>
    <row r="395" ht="13.2" hidden="1"/>
    <row r="396" ht="13.2" hidden="1"/>
    <row r="397" ht="13.2" hidden="1"/>
    <row r="398" ht="13.2" hidden="1"/>
    <row r="399" ht="13.2" hidden="1"/>
    <row r="400" ht="13.2" hidden="1"/>
    <row r="401" ht="13.2" hidden="1"/>
    <row r="402" ht="13.2" hidden="1"/>
    <row r="403" ht="13.2" hidden="1"/>
    <row r="404" ht="13.2" hidden="1"/>
    <row r="405" ht="13.2" hidden="1"/>
    <row r="406" ht="13.2" hidden="1"/>
    <row r="407" ht="13.2" hidden="1"/>
    <row r="408" ht="13.2" hidden="1"/>
    <row r="409" ht="13.2" hidden="1"/>
    <row r="410" ht="13.2" hidden="1"/>
    <row r="411" ht="13.2" hidden="1"/>
    <row r="412" ht="13.2" hidden="1"/>
    <row r="413" ht="13.2" hidden="1"/>
    <row r="414" ht="13.2" hidden="1"/>
    <row r="415" ht="13.2" hidden="1"/>
    <row r="416" ht="13.2" hidden="1"/>
    <row r="417" ht="13.2" hidden="1"/>
    <row r="418" ht="13.2" hidden="1"/>
    <row r="419" ht="13.2" hidden="1"/>
    <row r="420" ht="13.2" hidden="1"/>
    <row r="421" ht="13.2" hidden="1"/>
    <row r="422" ht="13.2" hidden="1"/>
    <row r="423" ht="13.2" hidden="1"/>
    <row r="424" ht="13.2" hidden="1"/>
    <row r="425" ht="13.2" hidden="1"/>
    <row r="426" ht="13.2" hidden="1"/>
    <row r="427" ht="13.2" hidden="1"/>
    <row r="428" ht="13.2" hidden="1"/>
    <row r="429" ht="13.2" hidden="1"/>
    <row r="430" ht="13.2" hidden="1"/>
    <row r="431" ht="13.2" hidden="1"/>
    <row r="432" ht="13.2" hidden="1"/>
    <row r="433" ht="13.2" hidden="1"/>
    <row r="434" ht="13.2" hidden="1"/>
    <row r="435" ht="13.2" hidden="1"/>
    <row r="436" ht="13.2" hidden="1"/>
    <row r="437" ht="13.2" hidden="1"/>
    <row r="438" ht="13.2" hidden="1"/>
    <row r="439" ht="13.2" hidden="1"/>
    <row r="440" ht="13.2" hidden="1"/>
    <row r="441" ht="13.2" hidden="1"/>
    <row r="442" ht="13.2" hidden="1"/>
    <row r="443" ht="13.2" hidden="1"/>
    <row r="444" ht="13.2" hidden="1"/>
    <row r="445" ht="13.2" hidden="1"/>
    <row r="446" ht="13.2" hidden="1"/>
    <row r="447" ht="13.2" hidden="1"/>
    <row r="448" ht="13.2" hidden="1"/>
    <row r="449" ht="13.2" hidden="1"/>
    <row r="450" ht="13.2" hidden="1"/>
    <row r="451" ht="13.2" hidden="1"/>
    <row r="452" ht="13.2" hidden="1"/>
    <row r="453" ht="13.2" hidden="1"/>
    <row r="454" ht="13.2" hidden="1"/>
    <row r="455" ht="13.2" hidden="1"/>
    <row r="456" ht="13.2" hidden="1"/>
    <row r="457" ht="13.2" hidden="1"/>
    <row r="458" ht="13.2" hidden="1"/>
    <row r="459" ht="13.2" hidden="1"/>
    <row r="460" ht="13.2" hidden="1"/>
    <row r="461" ht="13.2" hidden="1"/>
    <row r="462" ht="13.2" hidden="1"/>
    <row r="463" ht="13.2" hidden="1"/>
    <row r="464" ht="13.2" hidden="1"/>
    <row r="465" ht="13.2" hidden="1"/>
    <row r="466" ht="13.2" hidden="1"/>
    <row r="467" ht="13.2" hidden="1"/>
    <row r="468" ht="13.2" hidden="1"/>
    <row r="469" ht="13.2" hidden="1"/>
    <row r="470" ht="13.2" hidden="1"/>
    <row r="471" ht="13.2" hidden="1"/>
    <row r="472" ht="13.2" hidden="1"/>
    <row r="473" ht="13.2" hidden="1"/>
    <row r="474" ht="13.2" hidden="1"/>
    <row r="475" ht="13.2" hidden="1"/>
    <row r="476" ht="13.2" hidden="1"/>
    <row r="477" ht="13.2" hidden="1"/>
    <row r="478" ht="13.2" hidden="1"/>
    <row r="479" ht="13.2" hidden="1"/>
    <row r="480" ht="13.2" hidden="1"/>
    <row r="481" ht="13.2" hidden="1"/>
    <row r="482" ht="13.2" hidden="1"/>
    <row r="483" ht="13.2" hidden="1"/>
    <row r="484" ht="13.2" hidden="1"/>
    <row r="485" ht="13.2" hidden="1"/>
    <row r="486" ht="13.2" hidden="1"/>
    <row r="487" ht="13.2" hidden="1"/>
    <row r="488" ht="13.2" hidden="1"/>
    <row r="489" ht="13.2" hidden="1"/>
    <row r="490" ht="13.2" hidden="1"/>
    <row r="491" ht="13.2" hidden="1"/>
    <row r="492" ht="13.2" hidden="1"/>
    <row r="493" ht="13.2" hidden="1"/>
    <row r="494" ht="13.2" hidden="1"/>
    <row r="495" ht="13.2" hidden="1"/>
    <row r="496" ht="13.2" hidden="1"/>
    <row r="497" ht="13.2" hidden="1"/>
    <row r="498" ht="13.2" hidden="1"/>
    <row r="499" ht="13.2" hidden="1"/>
    <row r="500" ht="13.2" hidden="1"/>
    <row r="501" ht="13.2" hidden="1"/>
    <row r="502" ht="13.2" hidden="1"/>
    <row r="503" ht="13.2" hidden="1"/>
    <row r="504" ht="13.2" hidden="1"/>
    <row r="505" ht="13.2" hidden="1"/>
    <row r="506" ht="13.2" hidden="1"/>
    <row r="507" ht="13.2" hidden="1"/>
    <row r="508" ht="13.2" hidden="1"/>
    <row r="509" ht="13.2" hidden="1"/>
    <row r="510" ht="13.2" hidden="1"/>
    <row r="511" ht="13.2" hidden="1"/>
    <row r="512" ht="13.2" hidden="1"/>
    <row r="513" ht="13.2" hidden="1"/>
    <row r="514" ht="13.2" hidden="1"/>
    <row r="515" ht="13.2" hidden="1"/>
    <row r="516" ht="13.2" hidden="1"/>
    <row r="517" ht="13.2" hidden="1"/>
    <row r="518" ht="13.2" hidden="1"/>
    <row r="519" ht="13.2" hidden="1"/>
    <row r="520" ht="13.2" hidden="1"/>
    <row r="521" ht="13.2" hidden="1"/>
    <row r="522" ht="13.2" hidden="1"/>
    <row r="523" ht="13.2" hidden="1"/>
    <row r="524" ht="13.2" hidden="1"/>
    <row r="525" ht="13.2" hidden="1"/>
    <row r="526" ht="13.2" hidden="1"/>
    <row r="527" ht="13.2" hidden="1"/>
    <row r="528" ht="13.2" hidden="1"/>
    <row r="529" ht="13.2" hidden="1"/>
    <row r="530" ht="13.2" hidden="1"/>
    <row r="531" ht="13.2" hidden="1"/>
    <row r="532" ht="13.2" hidden="1"/>
    <row r="533" ht="13.2" hidden="1"/>
    <row r="534" ht="13.2" hidden="1"/>
    <row r="535" ht="13.2" hidden="1"/>
    <row r="536" ht="13.2" hidden="1"/>
    <row r="537" ht="13.2" hidden="1"/>
    <row r="538" ht="13.2" hidden="1"/>
    <row r="539" ht="13.2" hidden="1"/>
    <row r="540" ht="13.2" hidden="1"/>
    <row r="541" ht="13.2" hidden="1"/>
    <row r="542" ht="13.2" hidden="1"/>
    <row r="543" ht="13.2" hidden="1"/>
    <row r="544" ht="13.2" hidden="1"/>
    <row r="545" ht="13.2" hidden="1"/>
    <row r="546" ht="13.2" hidden="1"/>
    <row r="547" ht="13.2" hidden="1"/>
    <row r="548" ht="13.2" hidden="1"/>
    <row r="549" ht="13.2" hidden="1"/>
    <row r="550" ht="13.2" hidden="1"/>
    <row r="551" ht="13.2" hidden="1"/>
    <row r="552" ht="13.2" hidden="1"/>
    <row r="553" ht="13.2" hidden="1"/>
    <row r="554" ht="13.2" hidden="1"/>
    <row r="555" ht="13.2" hidden="1"/>
    <row r="556" ht="13.2" hidden="1"/>
    <row r="557" ht="13.2" hidden="1"/>
    <row r="558" ht="13.2" hidden="1"/>
    <row r="559" ht="13.2" hidden="1"/>
    <row r="560" ht="13.2" hidden="1"/>
    <row r="561" ht="13.2" hidden="1"/>
    <row r="562" ht="13.2" hidden="1"/>
    <row r="563" ht="13.2" hidden="1"/>
    <row r="564" ht="13.2" hidden="1"/>
    <row r="565" ht="13.2" hidden="1"/>
    <row r="566" ht="13.2" hidden="1"/>
    <row r="567" ht="13.2" hidden="1"/>
    <row r="568" ht="13.2" hidden="1"/>
    <row r="569" ht="13.2" hidden="1"/>
    <row r="570" ht="13.2" hidden="1"/>
    <row r="571" ht="13.2" hidden="1"/>
    <row r="572" ht="13.2" hidden="1"/>
    <row r="573" ht="13.2" hidden="1"/>
    <row r="574" ht="13.2" hidden="1"/>
    <row r="575" ht="13.2" hidden="1"/>
    <row r="576" ht="13.2" hidden="1"/>
    <row r="577" ht="13.2" hidden="1"/>
    <row r="578" ht="13.2" hidden="1"/>
    <row r="579" ht="13.2" hidden="1"/>
    <row r="580" ht="13.2" hidden="1"/>
    <row r="581" ht="13.2" hidden="1"/>
    <row r="582" ht="13.2" hidden="1"/>
    <row r="583" ht="13.2" hidden="1"/>
    <row r="584" ht="13.2" hidden="1"/>
    <row r="585" ht="13.2" hidden="1"/>
    <row r="586" ht="13.2" hidden="1"/>
    <row r="587" ht="13.2" hidden="1"/>
    <row r="588" ht="13.2" hidden="1"/>
    <row r="589" ht="13.2" hidden="1"/>
    <row r="590" ht="13.2" hidden="1"/>
    <row r="591" ht="13.2" hidden="1"/>
    <row r="592" ht="13.2" hidden="1"/>
    <row r="593" ht="13.2" hidden="1"/>
    <row r="594" ht="13.2" hidden="1"/>
    <row r="595" ht="13.2" hidden="1"/>
    <row r="596" ht="13.2" hidden="1"/>
    <row r="597" ht="13.2" hidden="1"/>
    <row r="598" ht="13.2" hidden="1"/>
    <row r="599" ht="13.2" hidden="1"/>
    <row r="600" ht="13.2" hidden="1"/>
    <row r="601" ht="13.2" hidden="1"/>
    <row r="602" ht="13.2" hidden="1"/>
    <row r="603" ht="13.2" hidden="1"/>
    <row r="604" ht="13.2" hidden="1"/>
    <row r="605" ht="13.2" hidden="1"/>
    <row r="606" ht="13.2" hidden="1"/>
    <row r="607" ht="13.2" hidden="1"/>
    <row r="608" ht="13.2" hidden="1"/>
    <row r="609" ht="13.2" hidden="1"/>
    <row r="610" ht="13.2" hidden="1"/>
    <row r="611" ht="13.2" hidden="1"/>
    <row r="612" ht="13.2" hidden="1"/>
    <row r="613" ht="13.2" hidden="1"/>
    <row r="614" ht="13.2" hidden="1"/>
    <row r="615" ht="13.2" hidden="1"/>
    <row r="616" ht="13.2" hidden="1"/>
    <row r="617" ht="13.2" hidden="1"/>
    <row r="618" ht="13.2" hidden="1"/>
    <row r="619" ht="13.2" hidden="1"/>
    <row r="620" ht="13.2" hidden="1"/>
    <row r="621" ht="13.2" hidden="1"/>
    <row r="622" ht="13.2" hidden="1"/>
    <row r="623" ht="13.2" hidden="1"/>
    <row r="624" ht="13.2" hidden="1"/>
    <row r="625" ht="13.2" hidden="1"/>
    <row r="626" ht="13.2" hidden="1"/>
    <row r="627" ht="13.2" hidden="1"/>
    <row r="628" ht="13.2" hidden="1"/>
    <row r="629" ht="13.2" hidden="1"/>
    <row r="630" ht="13.2" hidden="1"/>
    <row r="631" ht="13.2" hidden="1"/>
    <row r="632" ht="13.2" hidden="1"/>
    <row r="633" ht="13.2" hidden="1"/>
    <row r="634" ht="13.2" hidden="1"/>
    <row r="635" ht="13.2" hidden="1"/>
    <row r="636" ht="13.2" hidden="1"/>
    <row r="637" ht="13.2" hidden="1"/>
    <row r="638" ht="13.2" hidden="1"/>
    <row r="639" ht="13.2" hidden="1"/>
    <row r="640" ht="13.2" hidden="1"/>
    <row r="641" ht="13.2" hidden="1"/>
    <row r="642" ht="13.2" hidden="1"/>
    <row r="643" ht="13.2" hidden="1"/>
    <row r="644" ht="13.2" hidden="1"/>
    <row r="645" ht="13.2" hidden="1"/>
    <row r="646" ht="13.2" hidden="1"/>
    <row r="647" ht="13.2" hidden="1"/>
    <row r="648" ht="13.2" hidden="1"/>
    <row r="649" ht="13.2" hidden="1"/>
    <row r="650" ht="13.2" hidden="1"/>
    <row r="651" ht="13.2" hidden="1"/>
    <row r="652" ht="13.2" hidden="1"/>
    <row r="653" ht="13.2" hidden="1"/>
    <row r="654" ht="13.2" hidden="1"/>
    <row r="655" ht="13.2" hidden="1"/>
    <row r="656" ht="13.2" hidden="1"/>
    <row r="657" ht="13.2" hidden="1"/>
    <row r="658" ht="13.2" hidden="1"/>
    <row r="659" ht="13.2" hidden="1"/>
    <row r="660" ht="13.2" hidden="1"/>
    <row r="661" ht="13.2" hidden="1"/>
    <row r="662" ht="13.2" hidden="1"/>
    <row r="663" ht="13.2" hidden="1"/>
    <row r="664" ht="13.2" hidden="1"/>
    <row r="665" ht="13.2" hidden="1"/>
    <row r="666" ht="13.2" hidden="1"/>
    <row r="667" ht="13.2" hidden="1"/>
    <row r="668" ht="13.2" hidden="1"/>
    <row r="669" ht="13.2" hidden="1"/>
    <row r="670" ht="13.2" hidden="1"/>
    <row r="671" ht="13.2" hidden="1"/>
    <row r="672" ht="13.2" hidden="1"/>
    <row r="673" ht="13.2" hidden="1"/>
    <row r="674" ht="13.2" hidden="1"/>
    <row r="675" ht="13.2" hidden="1"/>
    <row r="676" ht="13.2" hidden="1"/>
    <row r="677" ht="13.2" hidden="1"/>
    <row r="678" ht="13.2" hidden="1"/>
    <row r="679" ht="13.2" hidden="1"/>
    <row r="680" ht="13.2" hidden="1"/>
    <row r="681" ht="13.2" hidden="1"/>
    <row r="682" ht="13.2" hidden="1"/>
    <row r="683" ht="13.2" hidden="1"/>
    <row r="684" ht="13.2" hidden="1"/>
    <row r="685" ht="13.2" hidden="1"/>
    <row r="686" ht="13.2" hidden="1"/>
    <row r="687" ht="13.2" hidden="1"/>
    <row r="688" ht="13.2" hidden="1"/>
    <row r="689" ht="13.2" hidden="1"/>
    <row r="690" ht="13.2" hidden="1"/>
    <row r="691" ht="13.2" hidden="1"/>
    <row r="692" ht="13.2" hidden="1"/>
    <row r="693" ht="13.2" hidden="1"/>
    <row r="694" ht="13.2" hidden="1"/>
    <row r="695" ht="13.2" hidden="1"/>
    <row r="696" ht="13.2" hidden="1"/>
    <row r="697" ht="13.2" hidden="1"/>
    <row r="698" ht="13.2" hidden="1"/>
    <row r="699" ht="13.2" hidden="1"/>
    <row r="700" ht="13.2" hidden="1"/>
    <row r="701" ht="13.2" hidden="1"/>
    <row r="702" ht="13.2" hidden="1"/>
    <row r="703" ht="13.2" hidden="1"/>
    <row r="704" ht="13.2" hidden="1"/>
    <row r="705" ht="13.2" hidden="1"/>
    <row r="706" ht="13.2" hidden="1"/>
    <row r="707" ht="13.2" hidden="1"/>
    <row r="708" ht="13.2" hidden="1"/>
    <row r="709" ht="13.2" hidden="1"/>
    <row r="710" ht="13.2" hidden="1"/>
    <row r="711" ht="13.2" hidden="1"/>
    <row r="712" ht="13.2" hidden="1"/>
    <row r="713" ht="13.2" hidden="1"/>
    <row r="714" ht="13.2" hidden="1"/>
    <row r="715" ht="13.2" hidden="1"/>
    <row r="716" ht="13.2" hidden="1"/>
    <row r="717" ht="13.2" hidden="1"/>
    <row r="718" ht="13.2" hidden="1"/>
    <row r="719" ht="13.2" hidden="1"/>
    <row r="720" ht="13.2" hidden="1"/>
    <row r="721" ht="13.2" hidden="1"/>
    <row r="722" ht="13.2" hidden="1"/>
    <row r="723" ht="13.2" hidden="1"/>
    <row r="724" ht="13.2" hidden="1"/>
    <row r="725" ht="13.2" hidden="1"/>
    <row r="726" ht="13.2" hidden="1"/>
    <row r="727" ht="13.2" hidden="1"/>
    <row r="728" ht="13.2" hidden="1"/>
    <row r="729" ht="13.2" hidden="1"/>
    <row r="730" ht="13.2" hidden="1"/>
    <row r="731" ht="13.2" hidden="1"/>
    <row r="732" ht="13.2" hidden="1"/>
    <row r="733" ht="13.2" hidden="1"/>
    <row r="734" ht="13.2" hidden="1"/>
    <row r="735" ht="13.2" hidden="1"/>
    <row r="736" ht="13.2" hidden="1"/>
    <row r="737" ht="13.2" hidden="1"/>
    <row r="738" ht="13.2" hidden="1"/>
    <row r="739" ht="13.2" hidden="1"/>
    <row r="740" ht="13.2" hidden="1"/>
    <row r="741" ht="13.2" hidden="1"/>
    <row r="742" ht="13.2" hidden="1"/>
    <row r="743" ht="13.2" hidden="1"/>
    <row r="744" ht="13.2" hidden="1"/>
    <row r="745" ht="13.2" hidden="1"/>
    <row r="746" ht="13.2" hidden="1"/>
    <row r="747" ht="13.2" hidden="1"/>
    <row r="748" ht="13.2" hidden="1"/>
    <row r="749" ht="13.2" hidden="1"/>
    <row r="750" ht="13.2" hidden="1"/>
    <row r="751" ht="13.2" hidden="1"/>
    <row r="752" ht="13.2" hidden="1"/>
    <row r="753" ht="13.2" hidden="1"/>
    <row r="754" ht="13.2" hidden="1"/>
    <row r="755" ht="13.2" hidden="1"/>
    <row r="756" ht="13.2" hidden="1"/>
    <row r="757" ht="13.2" hidden="1"/>
    <row r="758" ht="13.2" hidden="1"/>
    <row r="759" ht="13.2" hidden="1"/>
    <row r="760" ht="13.2" hidden="1"/>
    <row r="761" ht="13.2" hidden="1"/>
    <row r="762" ht="13.2" hidden="1"/>
    <row r="763" ht="13.2" hidden="1"/>
    <row r="764" ht="13.2" hidden="1"/>
    <row r="765" ht="13.2" hidden="1"/>
    <row r="766" ht="13.2" hidden="1"/>
    <row r="767" ht="13.2" hidden="1"/>
    <row r="768" ht="13.2" hidden="1"/>
    <row r="769" ht="13.2" hidden="1"/>
    <row r="770" ht="13.2" hidden="1"/>
    <row r="771" ht="13.2" hidden="1"/>
    <row r="772" ht="13.2" hidden="1"/>
    <row r="773" ht="13.2" hidden="1"/>
    <row r="774" ht="13.2" hidden="1"/>
    <row r="775" ht="13.2" hidden="1"/>
    <row r="776" ht="13.2" hidden="1"/>
    <row r="777" ht="13.2" hidden="1"/>
    <row r="778" ht="13.2" hidden="1"/>
    <row r="779" ht="13.2" hidden="1"/>
    <row r="780" ht="13.2" hidden="1"/>
    <row r="781" ht="13.2" hidden="1"/>
    <row r="782" ht="13.2" hidden="1"/>
    <row r="783" ht="13.2" hidden="1"/>
    <row r="784" ht="13.2" hidden="1"/>
    <row r="785" ht="13.2" hidden="1"/>
    <row r="786" ht="13.2" hidden="1"/>
    <row r="787" ht="13.2" hidden="1"/>
    <row r="788" ht="13.2" hidden="1"/>
    <row r="789" ht="13.2" hidden="1"/>
    <row r="790" ht="13.2" hidden="1"/>
    <row r="791" ht="13.2" hidden="1"/>
    <row r="792" ht="13.2" hidden="1"/>
    <row r="793" ht="13.2" hidden="1"/>
    <row r="794" ht="13.2" hidden="1"/>
    <row r="795" ht="13.2" hidden="1"/>
    <row r="796" ht="13.2" hidden="1"/>
    <row r="797" ht="13.2" hidden="1"/>
    <row r="798" ht="13.2" hidden="1"/>
    <row r="799" ht="13.2" hidden="1"/>
    <row r="800" ht="13.2" hidden="1"/>
    <row r="801" ht="13.2" hidden="1"/>
    <row r="802" ht="13.2" hidden="1"/>
    <row r="803" ht="13.2" hidden="1"/>
    <row r="804" ht="13.2" hidden="1"/>
    <row r="805" ht="13.2" hidden="1"/>
    <row r="806" ht="13.2" hidden="1"/>
    <row r="807" ht="13.2" hidden="1"/>
    <row r="808" ht="13.2" hidden="1"/>
    <row r="809" ht="13.2" hidden="1"/>
    <row r="810" ht="13.2" hidden="1"/>
    <row r="811" ht="13.2" hidden="1"/>
    <row r="812" ht="13.2" hidden="1"/>
    <row r="813" ht="13.2" hidden="1"/>
    <row r="814" ht="13.2" hidden="1"/>
    <row r="815" ht="13.2" hidden="1"/>
    <row r="816" ht="13.2" hidden="1"/>
    <row r="817" ht="13.2" hidden="1"/>
    <row r="818" ht="13.2" hidden="1"/>
    <row r="819" ht="13.2" hidden="1"/>
    <row r="820" ht="13.2" hidden="1"/>
    <row r="821" ht="13.2" hidden="1"/>
    <row r="822" ht="13.2" hidden="1"/>
    <row r="823" ht="13.2" hidden="1"/>
    <row r="824" ht="13.2" hidden="1"/>
    <row r="825" ht="13.2" hidden="1"/>
    <row r="826" ht="13.2" hidden="1"/>
    <row r="827" ht="13.2" hidden="1"/>
    <row r="828" ht="13.2" hidden="1"/>
    <row r="829" ht="13.2" hidden="1"/>
    <row r="830" ht="13.2" hidden="1"/>
    <row r="831" ht="13.2" hidden="1"/>
    <row r="832" ht="13.2" hidden="1"/>
    <row r="833" ht="13.2" hidden="1"/>
    <row r="834" ht="13.2" hidden="1"/>
    <row r="835" ht="13.2" hidden="1"/>
    <row r="836" ht="13.2" hidden="1"/>
    <row r="837" ht="13.2" hidden="1"/>
    <row r="838" ht="13.2" hidden="1"/>
    <row r="839" ht="13.2" hidden="1"/>
    <row r="840" ht="13.2" hidden="1"/>
    <row r="841" ht="13.2" hidden="1"/>
    <row r="842" ht="13.2" hidden="1"/>
    <row r="843" ht="13.2" hidden="1"/>
    <row r="844" ht="13.2" hidden="1"/>
    <row r="845" ht="13.2" hidden="1"/>
    <row r="846" ht="13.2" hidden="1"/>
    <row r="847" ht="13.2" hidden="1"/>
    <row r="848" ht="13.2" hidden="1"/>
    <row r="849" ht="13.2" hidden="1"/>
    <row r="850" ht="13.2" hidden="1"/>
    <row r="851" ht="13.2" hidden="1"/>
    <row r="852" ht="13.2" hidden="1"/>
    <row r="853" ht="13.2" hidden="1"/>
    <row r="854" ht="13.2" hidden="1"/>
    <row r="855" ht="13.2" hidden="1"/>
    <row r="856" ht="13.2" hidden="1"/>
    <row r="857" ht="13.2" hidden="1"/>
    <row r="858" ht="13.2" hidden="1"/>
    <row r="859" ht="13.2" hidden="1"/>
    <row r="860" ht="13.2" hidden="1"/>
    <row r="861" ht="13.2" hidden="1"/>
    <row r="862" ht="13.2" hidden="1"/>
    <row r="863" ht="13.2" hidden="1"/>
    <row r="864" ht="13.2" hidden="1"/>
    <row r="865" ht="13.2" hidden="1"/>
    <row r="866" ht="13.2" hidden="1"/>
    <row r="867" ht="13.2" hidden="1"/>
    <row r="868" ht="13.2" hidden="1"/>
    <row r="869" ht="13.2" hidden="1"/>
    <row r="870" ht="13.2" hidden="1"/>
    <row r="871" ht="13.2" hidden="1"/>
    <row r="872" ht="13.2" hidden="1"/>
    <row r="873" ht="13.2" hidden="1"/>
    <row r="874" ht="13.2" hidden="1"/>
    <row r="875" ht="13.2" hidden="1"/>
    <row r="876" ht="13.2" hidden="1"/>
    <row r="877" ht="13.2" hidden="1"/>
    <row r="878" ht="13.2" hidden="1"/>
    <row r="879" ht="13.2" hidden="1"/>
    <row r="880" ht="13.2" hidden="1"/>
    <row r="881" ht="13.2" hidden="1"/>
    <row r="882" ht="13.2" hidden="1"/>
    <row r="883" ht="13.2" hidden="1"/>
    <row r="884" ht="13.2" hidden="1"/>
    <row r="885" ht="13.2" hidden="1"/>
    <row r="886" ht="13.2" hidden="1"/>
    <row r="887" ht="13.2" hidden="1"/>
    <row r="888" ht="13.2" hidden="1"/>
    <row r="889" ht="13.2" hidden="1"/>
    <row r="890" ht="13.2" hidden="1"/>
    <row r="891" ht="13.2" hidden="1"/>
    <row r="892" ht="13.2" hidden="1"/>
    <row r="893" ht="13.2" hidden="1"/>
    <row r="894" ht="13.2" hidden="1"/>
    <row r="895" ht="13.2" hidden="1"/>
    <row r="896" ht="13.2" hidden="1"/>
    <row r="897" ht="13.2" hidden="1"/>
    <row r="898" ht="13.2" hidden="1"/>
    <row r="899" ht="13.2" hidden="1"/>
    <row r="900" ht="13.2" hidden="1"/>
    <row r="901" ht="13.2" hidden="1"/>
    <row r="902" ht="13.2" hidden="1"/>
    <row r="903" ht="13.2" hidden="1"/>
    <row r="904" ht="13.2" hidden="1"/>
    <row r="905" ht="13.2" hidden="1"/>
    <row r="906" ht="13.2" hidden="1"/>
    <row r="907" ht="13.2" hidden="1"/>
    <row r="908" ht="13.2" hidden="1"/>
    <row r="909" ht="13.2" hidden="1"/>
    <row r="910" ht="13.2" hidden="1"/>
    <row r="911" ht="13.2" hidden="1"/>
    <row r="912" ht="13.2" hidden="1"/>
    <row r="913" ht="13.2" hidden="1"/>
    <row r="914" ht="13.2" hidden="1"/>
    <row r="915" ht="13.2" hidden="1"/>
    <row r="916" ht="13.2" hidden="1"/>
    <row r="917" ht="13.2" hidden="1"/>
    <row r="918" ht="13.2" hidden="1"/>
    <row r="919" ht="13.2" hidden="1"/>
    <row r="920" ht="13.2" hidden="1"/>
    <row r="921" ht="13.2" hidden="1"/>
    <row r="922" ht="13.2" hidden="1"/>
    <row r="923" ht="13.2" hidden="1"/>
    <row r="924" ht="13.2" hidden="1"/>
    <row r="925" ht="13.2" hidden="1"/>
    <row r="926" ht="13.2" hidden="1"/>
    <row r="927" ht="13.2" hidden="1"/>
    <row r="928" ht="13.2" hidden="1"/>
    <row r="929" ht="13.2" hidden="1"/>
    <row r="930" ht="13.2" hidden="1"/>
    <row r="931" ht="13.2" hidden="1"/>
    <row r="932" ht="13.2" hidden="1"/>
    <row r="933" ht="13.2" hidden="1"/>
    <row r="934" ht="13.2" hidden="1"/>
    <row r="935" ht="13.2" hidden="1"/>
    <row r="936" ht="13.2" hidden="1"/>
    <row r="937" ht="13.2" hidden="1"/>
    <row r="938" ht="13.2" hidden="1"/>
    <row r="939" ht="13.2" hidden="1"/>
    <row r="940" ht="13.2" hidden="1"/>
    <row r="941" ht="13.2" hidden="1"/>
    <row r="942" ht="13.2" hidden="1"/>
    <row r="943" ht="13.2" hidden="1"/>
    <row r="944" ht="13.2" hidden="1"/>
    <row r="945" ht="13.2" hidden="1"/>
    <row r="946" ht="13.2" hidden="1"/>
    <row r="947" ht="13.2" hidden="1"/>
    <row r="948" ht="13.2" hidden="1"/>
    <row r="949" ht="13.2" hidden="1"/>
    <row r="950" ht="13.2" hidden="1"/>
    <row r="951" ht="13.2" hidden="1"/>
    <row r="952" ht="13.2" hidden="1"/>
    <row r="953" ht="13.2" hidden="1"/>
    <row r="954" ht="13.2" hidden="1"/>
    <row r="955" ht="13.2" hidden="1"/>
    <row r="956" ht="13.2" hidden="1"/>
    <row r="957" ht="13.2" hidden="1"/>
    <row r="958" ht="13.2" hidden="1"/>
    <row r="959" ht="13.2" hidden="1"/>
    <row r="960" ht="13.2" hidden="1"/>
    <row r="961" ht="13.2" hidden="1"/>
    <row r="962" ht="13.2" hidden="1"/>
    <row r="963" ht="13.2" hidden="1"/>
    <row r="964" ht="13.2" hidden="1"/>
    <row r="965" ht="13.2" hidden="1"/>
    <row r="966" ht="13.2" hidden="1"/>
    <row r="967" ht="13.2" hidden="1"/>
    <row r="968" ht="13.2" hidden="1"/>
    <row r="969" ht="13.2" hidden="1"/>
    <row r="970" ht="13.2" hidden="1"/>
    <row r="971" ht="13.2" hidden="1"/>
    <row r="972" ht="13.2" hidden="1"/>
    <row r="973" ht="13.2" hidden="1"/>
    <row r="974" ht="13.2" hidden="1"/>
    <row r="975" ht="13.2" hidden="1"/>
    <row r="976" ht="13.2" hidden="1"/>
    <row r="977" ht="13.2" hidden="1"/>
    <row r="978" ht="13.2" hidden="1"/>
    <row r="979" ht="13.2" hidden="1"/>
    <row r="980" ht="13.2" hidden="1"/>
    <row r="981" ht="13.2" hidden="1"/>
    <row r="982" ht="13.2" hidden="1"/>
    <row r="983" ht="13.2" hidden="1"/>
    <row r="984" ht="13.2" hidden="1"/>
    <row r="985" ht="13.2" hidden="1"/>
    <row r="986" ht="13.2" hidden="1"/>
    <row r="987" ht="13.2" hidden="1"/>
    <row r="988" ht="13.2" hidden="1"/>
    <row r="989" ht="13.2" hidden="1"/>
    <row r="990" ht="13.2" hidden="1"/>
    <row r="991" ht="13.2" hidden="1"/>
    <row r="992" ht="13.2" hidden="1"/>
    <row r="993" ht="13.2" hidden="1"/>
    <row r="994" ht="13.2" hidden="1"/>
    <row r="995" ht="13.2" hidden="1"/>
    <row r="996" ht="13.2" hidden="1"/>
    <row r="997" ht="13.2" hidden="1"/>
    <row r="998" ht="13.2" hidden="1"/>
    <row r="999" ht="13.2" hidden="1"/>
    <row r="1000" ht="13.2" hidden="1"/>
    <row r="1001" ht="13.2" hidden="1"/>
    <row r="1002" ht="13.2" hidden="1"/>
    <row r="1003" ht="13.2" hidden="1"/>
    <row r="1004" ht="13.2" hidden="1"/>
    <row r="1005" ht="13.2" hidden="1"/>
    <row r="1006" ht="13.2" hidden="1"/>
    <row r="1007" ht="13.2" hidden="1"/>
    <row r="1008" ht="13.2" hidden="1"/>
    <row r="1009" ht="13.2" hidden="1"/>
    <row r="1010" ht="13.2" hidden="1"/>
    <row r="1011" ht="13.2" hidden="1"/>
    <row r="1012" ht="13.2" hidden="1"/>
    <row r="1013" ht="13.2" hidden="1"/>
    <row r="1014" ht="13.2" hidden="1"/>
    <row r="1015" ht="13.2" hidden="1"/>
    <row r="1016" ht="13.2" hidden="1"/>
    <row r="1017" ht="13.2" hidden="1"/>
    <row r="1018" ht="13.2" hidden="1"/>
    <row r="1019" ht="13.2" hidden="1"/>
    <row r="1020" ht="13.2" hidden="1"/>
    <row r="1021" ht="13.2" hidden="1"/>
    <row r="1022" ht="13.2" hidden="1"/>
    <row r="1023" ht="13.2" hidden="1"/>
    <row r="1024" ht="13.2" hidden="1"/>
    <row r="1025" ht="13.2" hidden="1"/>
    <row r="1026" ht="13.2" hidden="1"/>
    <row r="1027" ht="13.2" hidden="1"/>
    <row r="1028" ht="13.2" hidden="1"/>
    <row r="1029" ht="13.2" hidden="1"/>
    <row r="1030" ht="13.2" hidden="1"/>
    <row r="1031" ht="13.2" hidden="1"/>
    <row r="1032" ht="13.2" hidden="1"/>
    <row r="1033" ht="13.2" hidden="1"/>
    <row r="1034" ht="13.2" hidden="1"/>
    <row r="1035" ht="13.2" hidden="1"/>
    <row r="1036" ht="13.2" hidden="1"/>
    <row r="1037" ht="13.2" hidden="1"/>
    <row r="1038" ht="13.2" hidden="1"/>
    <row r="1039" ht="13.2" hidden="1"/>
    <row r="1040" ht="13.2" hidden="1"/>
    <row r="1041" ht="13.2" hidden="1"/>
    <row r="1042" ht="13.2" hidden="1"/>
    <row r="1043" ht="13.2" hidden="1"/>
    <row r="1044" ht="13.2" hidden="1"/>
    <row r="1045" ht="13.2" hidden="1"/>
    <row r="1046" ht="13.2" hidden="1"/>
    <row r="1047" ht="13.2" hidden="1"/>
    <row r="1048" ht="13.2" hidden="1"/>
    <row r="1049" ht="13.2" hidden="1"/>
    <row r="1050" ht="13.2" hidden="1"/>
    <row r="1051" ht="13.2" hidden="1"/>
    <row r="1052" ht="13.2" hidden="1"/>
    <row r="1053" ht="13.2" hidden="1"/>
    <row r="1054" ht="13.2" hidden="1"/>
    <row r="1055" ht="13.2" hidden="1"/>
    <row r="1056" ht="13.2" hidden="1"/>
    <row r="1057" ht="13.2" hidden="1"/>
    <row r="1058" ht="13.2" hidden="1"/>
    <row r="1059" ht="13.2" hidden="1"/>
    <row r="1060" ht="13.2" hidden="1"/>
    <row r="1061" ht="13.2" hidden="1"/>
    <row r="1062" ht="13.2" hidden="1"/>
    <row r="1063" ht="13.2" hidden="1"/>
    <row r="1064" ht="13.2" hidden="1"/>
    <row r="1065" ht="13.2" hidden="1"/>
    <row r="1066" ht="13.2" hidden="1"/>
    <row r="1067" ht="13.2" hidden="1"/>
    <row r="1068" ht="13.2" hidden="1"/>
    <row r="1069" ht="13.2" hidden="1"/>
    <row r="1070" ht="13.2" hidden="1"/>
    <row r="1071" ht="13.2" hidden="1"/>
    <row r="1072" ht="13.2" hidden="1"/>
    <row r="1073" ht="13.2" hidden="1"/>
    <row r="1074" ht="13.2" hidden="1"/>
    <row r="1075" ht="13.2" hidden="1"/>
    <row r="1076" ht="13.2" hidden="1"/>
    <row r="1077" ht="13.2" hidden="1"/>
    <row r="1078" ht="13.2" hidden="1"/>
    <row r="1079" ht="13.2" hidden="1"/>
    <row r="1080" ht="13.2" hidden="1"/>
    <row r="1081" ht="13.2" hidden="1"/>
    <row r="1082" ht="13.2" hidden="1"/>
    <row r="1083" ht="13.2" hidden="1"/>
    <row r="1084" ht="13.2" hidden="1"/>
    <row r="1085" ht="13.2" hidden="1"/>
    <row r="1086" ht="13.2" hidden="1"/>
    <row r="1087" ht="13.2" hidden="1"/>
    <row r="1088" ht="13.2" hidden="1"/>
    <row r="1089" ht="13.2" hidden="1"/>
    <row r="1090" ht="13.2" hidden="1"/>
    <row r="1091" ht="13.2" hidden="1"/>
    <row r="1092" ht="13.2" hidden="1"/>
    <row r="1093" ht="13.2" hidden="1"/>
    <row r="1094" ht="13.2" hidden="1"/>
    <row r="1095" ht="13.2" hidden="1"/>
    <row r="1096" ht="13.2" hidden="1"/>
    <row r="1097" ht="13.2" hidden="1"/>
    <row r="1098" ht="13.2" hidden="1"/>
    <row r="1099" ht="13.2" hidden="1"/>
    <row r="1100" ht="13.2" hidden="1"/>
    <row r="1101" ht="13.2" hidden="1"/>
    <row r="1102" ht="13.2" hidden="1"/>
    <row r="1103" ht="13.2" hidden="1"/>
    <row r="1104" ht="13.2" hidden="1"/>
    <row r="1105" ht="13.2" hidden="1"/>
    <row r="1106" ht="13.2" hidden="1"/>
    <row r="1107" ht="13.2" hidden="1"/>
    <row r="1108" ht="13.2" hidden="1"/>
    <row r="1109" ht="13.2" hidden="1"/>
    <row r="1110" ht="13.2" hidden="1"/>
    <row r="1111" ht="13.2" hidden="1"/>
    <row r="1112" ht="13.2" hidden="1"/>
    <row r="1113" ht="13.2" hidden="1"/>
    <row r="1114" ht="13.2" hidden="1"/>
    <row r="1115" ht="13.2" hidden="1"/>
    <row r="1116" ht="13.2" hidden="1"/>
    <row r="1117" ht="13.2" hidden="1"/>
    <row r="1118" ht="13.2" hidden="1"/>
    <row r="1119" ht="13.2" hidden="1"/>
    <row r="1120" ht="13.2" hidden="1"/>
    <row r="1121" ht="13.2" hidden="1"/>
    <row r="1122" ht="13.2" hidden="1"/>
    <row r="1123" ht="13.2" hidden="1"/>
    <row r="1124" ht="13.2" hidden="1"/>
    <row r="1125" ht="13.2" hidden="1"/>
    <row r="1126" ht="13.2" hidden="1"/>
    <row r="1127" ht="13.2" hidden="1"/>
    <row r="1128" ht="13.2" hidden="1"/>
    <row r="1129" ht="13.2" hidden="1"/>
    <row r="1130" ht="13.2" hidden="1"/>
    <row r="1131" ht="13.2" hidden="1"/>
    <row r="1132" ht="13.2" hidden="1"/>
    <row r="1133" ht="13.2" hidden="1"/>
    <row r="1134" ht="13.2" hidden="1"/>
    <row r="1135" ht="13.2" hidden="1"/>
    <row r="1136" ht="13.2" hidden="1"/>
    <row r="1137" ht="13.2" hidden="1"/>
    <row r="1138" ht="13.2" hidden="1"/>
    <row r="1139" ht="13.2" hidden="1"/>
    <row r="1140" ht="13.2" hidden="1"/>
    <row r="1141" ht="13.2" hidden="1"/>
    <row r="1142" ht="13.2" hidden="1"/>
    <row r="1143" ht="13.2" hidden="1"/>
    <row r="1144" ht="13.2" hidden="1"/>
    <row r="1145" ht="13.2" hidden="1"/>
    <row r="1146" ht="13.2" hidden="1"/>
    <row r="1147" ht="13.2" hidden="1"/>
    <row r="1148" ht="13.2" hidden="1"/>
    <row r="1149" ht="13.2" hidden="1"/>
    <row r="1150" ht="13.2" hidden="1"/>
    <row r="1151" ht="13.2" hidden="1"/>
    <row r="1152" ht="13.2" hidden="1"/>
    <row r="1153" ht="13.2" hidden="1"/>
    <row r="1154" ht="13.2" hidden="1"/>
    <row r="1155" ht="13.2" hidden="1"/>
    <row r="1156" ht="13.2" hidden="1"/>
    <row r="1157" ht="13.2" hidden="1"/>
    <row r="1158" ht="13.2" hidden="1"/>
    <row r="1159" ht="13.2" hidden="1"/>
    <row r="1160" ht="13.2" hidden="1"/>
    <row r="1161" ht="13.2" hidden="1"/>
    <row r="1162" ht="13.2" hidden="1"/>
    <row r="1163" ht="13.2" hidden="1"/>
    <row r="1164" ht="13.2" hidden="1"/>
    <row r="1165" ht="13.2" hidden="1"/>
    <row r="1166" ht="13.2" hidden="1"/>
    <row r="1167" ht="13.2" hidden="1"/>
    <row r="1168" ht="13.2" hidden="1"/>
    <row r="1169" ht="13.2" hidden="1"/>
    <row r="1170" ht="13.2" hidden="1"/>
    <row r="1171" ht="13.2" hidden="1"/>
    <row r="1172" ht="13.2" hidden="1"/>
    <row r="1173" ht="13.2" hidden="1"/>
    <row r="1174" ht="13.2" hidden="1"/>
    <row r="1175" ht="13.2" hidden="1"/>
    <row r="1176" ht="13.2" hidden="1"/>
    <row r="1177" ht="13.2" hidden="1"/>
    <row r="1178" ht="13.2" hidden="1"/>
    <row r="1179" ht="13.2" hidden="1"/>
    <row r="1180" ht="13.2" hidden="1"/>
    <row r="1181" ht="13.2" hidden="1"/>
    <row r="1182" ht="13.2" hidden="1"/>
    <row r="1183" ht="13.2" hidden="1"/>
    <row r="1184" ht="13.2" hidden="1"/>
    <row r="1185" ht="13.2" hidden="1"/>
    <row r="1186" ht="13.2" hidden="1"/>
    <row r="1187" ht="13.2" hidden="1"/>
    <row r="1188" ht="13.2" hidden="1"/>
    <row r="1189" ht="13.2" hidden="1"/>
    <row r="1190" ht="13.2" hidden="1"/>
    <row r="1191" ht="13.2" hidden="1"/>
    <row r="1192" ht="13.2" hidden="1"/>
    <row r="1193" ht="13.2" hidden="1"/>
    <row r="1194" ht="13.2" hidden="1"/>
    <row r="1195" ht="13.2" hidden="1"/>
    <row r="1196" ht="13.2" hidden="1"/>
    <row r="1197" ht="13.2" hidden="1"/>
    <row r="1198" ht="13.2" hidden="1"/>
    <row r="1199" ht="13.2" hidden="1"/>
    <row r="1200" ht="13.2" hidden="1"/>
    <row r="1201" ht="13.2" hidden="1"/>
    <row r="1202" ht="13.2" hidden="1"/>
    <row r="1203" ht="13.2" hidden="1"/>
    <row r="1204" ht="13.2" hidden="1"/>
    <row r="1205" ht="13.2" hidden="1"/>
    <row r="1206" ht="13.2" hidden="1"/>
    <row r="1207" ht="13.2" hidden="1"/>
    <row r="1208" ht="13.2" hidden="1"/>
    <row r="1209" ht="13.2" hidden="1"/>
    <row r="1210" ht="13.2" hidden="1"/>
    <row r="1211" ht="13.2" hidden="1"/>
    <row r="1212" ht="13.2" hidden="1"/>
    <row r="1213" ht="13.2" hidden="1"/>
    <row r="1214" ht="13.2" hidden="1"/>
    <row r="1215" ht="13.2" hidden="1"/>
    <row r="1216" ht="13.2" hidden="1"/>
    <row r="1217" ht="13.2" hidden="1"/>
    <row r="1218" ht="13.2" hidden="1"/>
    <row r="1219" ht="13.2" hidden="1"/>
    <row r="1220" ht="13.2" hidden="1"/>
    <row r="1221" ht="13.2" hidden="1"/>
    <row r="1222" ht="13.2" hidden="1"/>
    <row r="1223" ht="13.2" hidden="1"/>
    <row r="1224" ht="13.2" hidden="1"/>
    <row r="1225" ht="13.2" hidden="1"/>
    <row r="1226" ht="13.2" hidden="1"/>
    <row r="1227" ht="13.2" hidden="1"/>
    <row r="1228" ht="13.2" hidden="1"/>
    <row r="1229" ht="13.2" hidden="1"/>
    <row r="1230" ht="13.2" hidden="1"/>
    <row r="1231" ht="13.2" hidden="1"/>
    <row r="1232" ht="13.2" hidden="1"/>
    <row r="1233" ht="13.2" hidden="1"/>
    <row r="1234" ht="13.2" hidden="1"/>
    <row r="1235" ht="13.2" hidden="1"/>
    <row r="1236" ht="13.2" hidden="1"/>
    <row r="1237" ht="13.2" hidden="1"/>
    <row r="1238" ht="13.2" hidden="1"/>
    <row r="1239" ht="13.2" hidden="1"/>
    <row r="1240" ht="13.2" hidden="1"/>
    <row r="1241" ht="13.2" hidden="1"/>
    <row r="1242" ht="13.2" hidden="1"/>
    <row r="1243" ht="13.2" hidden="1"/>
    <row r="1244" ht="13.2" hidden="1"/>
    <row r="1245" ht="13.2" hidden="1"/>
    <row r="1246" ht="13.2" hidden="1"/>
    <row r="1247" ht="13.2" hidden="1"/>
    <row r="1248" ht="13.2" hidden="1"/>
    <row r="1249" ht="13.2" hidden="1"/>
    <row r="1250" ht="13.2" hidden="1"/>
    <row r="1251" ht="13.2" hidden="1"/>
    <row r="1252" ht="13.2" hidden="1"/>
    <row r="1253" ht="13.2" hidden="1"/>
    <row r="1254" ht="13.2" hidden="1"/>
    <row r="1255" ht="13.2" hidden="1"/>
    <row r="1256" ht="13.2" hidden="1"/>
    <row r="1257" ht="13.2" hidden="1"/>
    <row r="1258" ht="13.2" hidden="1"/>
    <row r="1259" ht="13.2" hidden="1"/>
    <row r="1260" ht="13.2" hidden="1"/>
    <row r="1261" ht="13.2" hidden="1"/>
    <row r="1262" ht="13.2" hidden="1"/>
    <row r="1263" ht="13.2" hidden="1"/>
    <row r="1264" ht="13.2" hidden="1"/>
    <row r="1265" ht="13.2" hidden="1"/>
    <row r="1266" ht="13.2" hidden="1"/>
    <row r="1267" ht="13.2" hidden="1"/>
    <row r="1268" ht="13.2" hidden="1"/>
    <row r="1269" ht="13.2" hidden="1"/>
    <row r="1270" ht="13.2" hidden="1"/>
    <row r="1271" ht="13.2" hidden="1"/>
    <row r="1272" ht="13.2" hidden="1"/>
    <row r="1273" ht="13.2" hidden="1"/>
    <row r="1274" ht="13.2" hidden="1"/>
    <row r="1275" ht="13.2" hidden="1"/>
    <row r="1276" ht="13.2" hidden="1"/>
    <row r="1277" ht="13.2" hidden="1"/>
    <row r="1278" ht="13.2" hidden="1"/>
    <row r="1279" ht="13.2" hidden="1"/>
    <row r="1280" ht="13.2" hidden="1"/>
    <row r="1281" ht="13.2" hidden="1"/>
    <row r="1282" ht="13.2" hidden="1"/>
    <row r="1283" ht="13.2" hidden="1"/>
    <row r="1284" ht="13.2" hidden="1"/>
    <row r="1285" ht="13.2" hidden="1"/>
    <row r="1286" ht="13.2" hidden="1"/>
    <row r="1287" ht="13.2" hidden="1"/>
    <row r="1288" ht="13.2" hidden="1"/>
    <row r="1289" ht="13.2" hidden="1"/>
    <row r="1290" ht="13.2" hidden="1"/>
    <row r="1291" ht="13.2" hidden="1"/>
    <row r="1292" ht="13.2" hidden="1"/>
    <row r="1293" ht="13.2" hidden="1"/>
    <row r="1294" ht="13.2" hidden="1"/>
    <row r="1295" ht="13.2" hidden="1"/>
    <row r="1296" ht="13.2" hidden="1"/>
    <row r="1297" ht="13.2" hidden="1"/>
    <row r="1298" ht="13.2" hidden="1"/>
    <row r="1299" ht="13.2" hidden="1"/>
    <row r="1300" ht="13.2" hidden="1"/>
    <row r="1301" ht="13.2" hidden="1"/>
    <row r="1302" ht="13.2" hidden="1"/>
    <row r="1303" ht="13.2" hidden="1"/>
    <row r="1304" ht="13.2" hidden="1"/>
    <row r="1305" ht="13.2" hidden="1"/>
    <row r="1306" ht="13.2" hidden="1"/>
    <row r="1307" ht="13.2" hidden="1"/>
    <row r="1308" ht="13.2" hidden="1"/>
    <row r="1309" ht="13.2" hidden="1"/>
    <row r="1310" ht="13.2" hidden="1"/>
    <row r="1311" ht="13.2" hidden="1"/>
    <row r="1312" ht="13.2" hidden="1"/>
    <row r="1313" ht="13.2" hidden="1"/>
    <row r="1314" ht="13.2" hidden="1"/>
    <row r="1315" ht="13.2" hidden="1"/>
    <row r="1316" ht="13.2" hidden="1"/>
    <row r="1317" ht="13.2" hidden="1"/>
    <row r="1318" ht="13.2" hidden="1"/>
    <row r="1319" ht="13.2" hidden="1"/>
    <row r="1320" ht="13.2" hidden="1"/>
    <row r="1321" ht="13.2" hidden="1"/>
    <row r="1322" ht="13.2" hidden="1"/>
    <row r="1323" ht="13.2" hidden="1"/>
    <row r="1324" ht="13.2" hidden="1"/>
    <row r="1325" ht="13.2" hidden="1"/>
    <row r="1326" ht="13.2" hidden="1"/>
    <row r="1327" ht="13.2" hidden="1"/>
    <row r="1328" ht="13.2" hidden="1"/>
    <row r="1329" ht="13.2" hidden="1"/>
    <row r="1330" ht="13.2" hidden="1"/>
    <row r="1331" ht="13.2" hidden="1"/>
    <row r="1332" ht="13.2" hidden="1"/>
    <row r="1333" ht="13.2" hidden="1"/>
    <row r="1334" ht="13.2" hidden="1"/>
    <row r="1335" ht="13.2" hidden="1"/>
    <row r="1336" ht="13.2" hidden="1"/>
    <row r="1337" ht="13.2" hidden="1"/>
    <row r="1338" ht="13.2" hidden="1"/>
    <row r="1339" ht="13.2" hidden="1"/>
    <row r="1340" ht="13.2" hidden="1"/>
    <row r="1341" ht="13.2" hidden="1"/>
    <row r="1342" ht="13.2" hidden="1"/>
    <row r="1343" ht="13.2" hidden="1"/>
    <row r="1344" ht="13.2" hidden="1"/>
    <row r="1345" ht="13.2" hidden="1"/>
    <row r="1346" ht="13.2" hidden="1"/>
    <row r="1347" ht="13.2" hidden="1"/>
    <row r="1348" ht="13.2" hidden="1"/>
    <row r="1349" ht="13.2" hidden="1"/>
    <row r="1350" ht="13.2" hidden="1"/>
    <row r="1351" ht="13.2" hidden="1"/>
    <row r="1352" ht="13.2" hidden="1"/>
    <row r="1353" ht="13.2" hidden="1"/>
    <row r="1354" ht="13.2" hidden="1"/>
    <row r="1355" ht="13.2" hidden="1"/>
    <row r="1356" ht="13.2" hidden="1"/>
    <row r="1357" ht="13.2" hidden="1"/>
    <row r="1358" ht="13.2" hidden="1"/>
    <row r="1359" ht="13.2" hidden="1"/>
    <row r="1360" ht="13.2" hidden="1"/>
    <row r="1361" ht="13.2" hidden="1"/>
    <row r="1362" ht="13.2" hidden="1"/>
    <row r="1363" ht="13.2" hidden="1"/>
    <row r="1364" ht="13.2" hidden="1"/>
    <row r="1365" ht="13.2" hidden="1"/>
    <row r="1366" ht="13.2" hidden="1"/>
    <row r="1367" ht="13.2" hidden="1"/>
    <row r="1368" ht="13.2" hidden="1"/>
    <row r="1369" ht="13.2" hidden="1"/>
    <row r="1370" ht="13.2" hidden="1"/>
    <row r="1371" ht="13.2" hidden="1"/>
    <row r="1372" ht="13.2" hidden="1"/>
    <row r="1373" ht="13.2" hidden="1"/>
    <row r="1374" ht="13.2" hidden="1"/>
    <row r="1375" ht="13.2" hidden="1"/>
    <row r="1376" ht="13.2" hidden="1"/>
    <row r="1377" ht="13.2" hidden="1"/>
    <row r="1378" ht="13.2" hidden="1"/>
    <row r="1379" ht="13.2" hidden="1"/>
    <row r="1380" ht="13.2" hidden="1"/>
    <row r="1381" ht="13.2" hidden="1"/>
    <row r="1382" ht="13.2" hidden="1"/>
    <row r="1383" ht="13.2" hidden="1"/>
    <row r="1384" ht="13.2" hidden="1"/>
    <row r="1385" ht="13.2" hidden="1"/>
    <row r="1386" ht="13.2" hidden="1"/>
    <row r="1387" ht="13.2" hidden="1"/>
    <row r="1388" ht="13.2" hidden="1"/>
    <row r="1389" ht="13.2" hidden="1"/>
    <row r="1390" ht="13.2" hidden="1"/>
    <row r="1391" ht="13.2" hidden="1"/>
    <row r="1392" ht="13.2" hidden="1"/>
    <row r="1393" ht="13.2" hidden="1"/>
    <row r="1394" ht="13.2" hidden="1"/>
    <row r="1395" ht="13.2" hidden="1"/>
    <row r="1396" ht="13.2" hidden="1"/>
    <row r="1397" ht="13.2" hidden="1"/>
    <row r="1398" ht="13.2" hidden="1"/>
    <row r="1399" ht="13.2" hidden="1"/>
    <row r="1400" ht="13.2" hidden="1"/>
    <row r="1401" ht="13.2" hidden="1"/>
    <row r="1402" ht="13.2" hidden="1"/>
    <row r="1403" ht="13.2" hidden="1"/>
    <row r="1404" ht="13.2" hidden="1"/>
    <row r="1405" ht="13.2" hidden="1"/>
    <row r="1406" ht="13.2" hidden="1"/>
    <row r="1407" ht="13.2" hidden="1"/>
    <row r="1408" ht="13.2" hidden="1"/>
    <row r="1409" ht="13.2" hidden="1"/>
    <row r="1410" ht="13.2" hidden="1"/>
    <row r="1411" ht="13.2" hidden="1"/>
    <row r="1412" ht="13.2" hidden="1"/>
    <row r="1413" ht="13.2" hidden="1"/>
    <row r="1414" ht="13.2" hidden="1"/>
    <row r="1415" ht="13.2" hidden="1"/>
    <row r="1416" ht="13.2" hidden="1"/>
    <row r="1417" ht="13.2" hidden="1"/>
    <row r="1418" ht="13.2" hidden="1"/>
    <row r="1419" ht="13.2" hidden="1"/>
    <row r="1420" ht="13.2" hidden="1"/>
    <row r="1421" ht="13.2" hidden="1"/>
    <row r="1422" ht="13.2" hidden="1"/>
    <row r="1423" ht="13.2" hidden="1"/>
    <row r="1424" ht="13.2" hidden="1"/>
    <row r="1425" ht="13.2" hidden="1"/>
    <row r="1426" ht="13.2" hidden="1"/>
    <row r="1427" ht="13.2" hidden="1"/>
    <row r="1428" ht="13.2" hidden="1"/>
    <row r="1429" ht="13.2" hidden="1"/>
    <row r="1430" ht="13.2" hidden="1"/>
    <row r="1431" ht="13.2" hidden="1"/>
    <row r="1432" ht="13.2" hidden="1"/>
    <row r="1433" ht="13.2" hidden="1"/>
    <row r="1434" ht="13.2" hidden="1"/>
    <row r="1435" ht="13.2" hidden="1"/>
    <row r="1436" ht="13.2" hidden="1"/>
    <row r="1437" ht="13.2" hidden="1"/>
    <row r="1438" ht="13.2" hidden="1"/>
    <row r="1439" ht="13.2" hidden="1"/>
    <row r="1440" ht="13.2" hidden="1"/>
    <row r="1441" ht="13.2" hidden="1"/>
    <row r="1442" ht="13.2" hidden="1"/>
    <row r="1443" ht="13.2" hidden="1"/>
    <row r="1444" ht="14.4" hidden="1" customHeight="1"/>
    <row r="1445" ht="14.4" hidden="1" customHeight="1"/>
  </sheetData>
  <sheetProtection algorithmName="SHA-512" hashValue="Cz1VsGXrnvy9Qxw0Yi62qUM8Dl2U8tXzzEJ1ZYkvgbeSqLZ1TOBNEv1K0c6Yu6rj/do4kV60FlmRLlOu2bSoxg==" saltValue="fI9v/lll3mDFnBAryTO/KQ==" spinCount="100000" sheet="1" selectLockedCells="1"/>
  <mergeCells count="6">
    <mergeCell ref="A41:B41"/>
    <mergeCell ref="A37:B37"/>
    <mergeCell ref="A1:B3"/>
    <mergeCell ref="A35:B35"/>
    <mergeCell ref="A36:B36"/>
    <mergeCell ref="A34:B34"/>
  </mergeCells>
  <conditionalFormatting sqref="B5">
    <cfRule type="cellIs" dxfId="38" priority="12" operator="notBetween">
      <formula>10000000</formula>
      <formula>999999999</formula>
    </cfRule>
  </conditionalFormatting>
  <conditionalFormatting sqref="B13:B18">
    <cfRule type="expression" dxfId="37" priority="11">
      <formula>OR(B13="")</formula>
    </cfRule>
  </conditionalFormatting>
  <conditionalFormatting sqref="B6:B11">
    <cfRule type="expression" dxfId="36" priority="8" stopIfTrue="1">
      <formula>B6=""</formula>
    </cfRule>
  </conditionalFormatting>
  <conditionalFormatting sqref="B5">
    <cfRule type="expression" dxfId="35" priority="9" stopIfTrue="1">
      <formula>B5=""</formula>
    </cfRule>
  </conditionalFormatting>
  <conditionalFormatting sqref="B10">
    <cfRule type="cellIs" dxfId="34" priority="10" operator="notBetween">
      <formula>1000</formula>
      <formula>9658</formula>
    </cfRule>
  </conditionalFormatting>
  <conditionalFormatting sqref="B4">
    <cfRule type="expression" dxfId="33" priority="7" stopIfTrue="1">
      <formula>B4=""</formula>
    </cfRule>
  </conditionalFormatting>
  <conditionalFormatting sqref="B39:B40">
    <cfRule type="cellIs" dxfId="32" priority="6" operator="equal">
      <formula>""</formula>
    </cfRule>
  </conditionalFormatting>
  <conditionalFormatting sqref="B21:B24">
    <cfRule type="expression" dxfId="31" priority="5">
      <formula>B21=""</formula>
    </cfRule>
  </conditionalFormatting>
  <conditionalFormatting sqref="B30">
    <cfRule type="expression" dxfId="30" priority="4">
      <formula>B30=""</formula>
    </cfRule>
  </conditionalFormatting>
  <conditionalFormatting sqref="B19">
    <cfRule type="expression" dxfId="29" priority="2">
      <formula>OR(B19="")</formula>
    </cfRule>
  </conditionalFormatting>
  <conditionalFormatting sqref="B29">
    <cfRule type="cellIs" dxfId="28" priority="1" operator="equal">
      <formula>0</formula>
    </cfRule>
  </conditionalFormatting>
  <dataValidations xWindow="550" yWindow="812" count="5">
    <dataValidation allowBlank="1" showInputMessage="1" showErrorMessage="1" prompt="Veuillez saisir le numéro REE à 8 ou 9 chiffres. _x000a_(REE = Registre des entreprises et établissements)" sqref="B5" xr:uid="{00000000-0002-0000-0100-000000000000}"/>
    <dataValidation allowBlank="1" showInputMessage="1" showErrorMessage="1" prompt="Veuillez saisir l'IDE  à 9 chiffres dans le format suivant : _x000a_CHE-xxx.xxx.xxx" sqref="B4" xr:uid="{00000000-0002-0000-0100-000001000000}"/>
    <dataValidation allowBlank="1" showInputMessage="1" showErrorMessage="1" prompt="Veuillez saisir une date au format JJ.MM.AAAA." sqref="B22" xr:uid="{00000000-0002-0000-0100-000002000000}"/>
    <dataValidation allowBlank="1" showInputMessage="1" showErrorMessage="1" prompt="Heures de travail hebdomadaires normales contractuelles dans la période indiquée ci-dessous en heures et minutes (centièmes) de la branche d'activité." sqref="B23" xr:uid="{00000000-0002-0000-0100-000003000000}"/>
    <dataValidation allowBlank="1" showInputMessage="1" showErrorMessage="1" prompt="Saisissez une période au format MM.YYYY._x000a_Exemple : 09.2025" sqref="B24" xr:uid="{00000000-0002-0000-0100-000004000000}"/>
  </dataValidations>
  <pageMargins left="0.70866141732283472" right="0.70866141732283472" top="0.78740157480314965" bottom="0.78740157480314965" header="0.31496062992125984" footer="0.31496062992125984"/>
  <pageSetup paperSize="9" scale="74" orientation="portrait" r:id="rId1"/>
  <headerFooter>
    <oddFooter>&amp;L&amp;F / &amp;A / 01.2024&amp;RPage &amp;P / &amp;N</oddFooter>
  </headerFooter>
  <drawing r:id="rId2"/>
  <extLst>
    <ext xmlns:x14="http://schemas.microsoft.com/office/spreadsheetml/2009/9/main" uri="{CCE6A557-97BC-4b89-ADB6-D9C93CAAB3DF}">
      <x14:dataValidations xmlns:xm="http://schemas.microsoft.com/office/excel/2006/main" xWindow="550" yWindow="812" count="2">
        <x14:dataValidation type="list" allowBlank="1" showInputMessage="1" showErrorMessage="1" error="Seuls les chiffres 0, 1, 2 ou 3 sont autorisés" prompt="La valeur doit être calculée selon la brochure d’information «L’indemnité en cas de réduction de l’horaire de travail pour travailleurs à domicile»_x000a_" xr:uid="{00000000-0002-0000-0100-000005000000}">
          <x14:formula1>
            <xm:f>Hilfsdaten!$F$21:$F$23</xm:f>
          </x14:formula1>
          <xm:sqref>B30</xm:sqref>
        </x14:dataValidation>
        <x14:dataValidation type="list" allowBlank="1" showInputMessage="1" showErrorMessage="1" error="Veuillez choisir un élément de la liste" xr:uid="{00000000-0002-0000-0100-000006000000}">
          <x14:formula1>
            <xm:f>Hilfsdaten!$F$3:$F$4</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FFC000"/>
    <pageSetUpPr fitToPage="1"/>
  </sheetPr>
  <dimension ref="A1:R208"/>
  <sheetViews>
    <sheetView showGridLines="0" zoomScale="85" zoomScaleNormal="85" zoomScaleSheetLayoutView="85" zoomScalePageLayoutView="85" workbookViewId="0">
      <pane ySplit="7" topLeftCell="A8" activePane="bottomLeft" state="frozen"/>
      <selection pane="bottomLeft" activeCell="A8" sqref="A8"/>
    </sheetView>
  </sheetViews>
  <sheetFormatPr baseColWidth="10" defaultColWidth="0" defaultRowHeight="13.8" zeroHeight="1"/>
  <cols>
    <col min="1" max="1" width="16.6640625" style="91" customWidth="1"/>
    <col min="2" max="3" width="20.6640625" style="92" customWidth="1"/>
    <col min="4" max="4" width="11.6640625" style="93" customWidth="1"/>
    <col min="5" max="6" width="11.6640625" style="35" customWidth="1"/>
    <col min="7" max="8" width="11.6640625" style="36" customWidth="1"/>
    <col min="9" max="9" width="11.6640625" style="11" customWidth="1"/>
    <col min="10" max="10" width="11.6640625" style="188" customWidth="1"/>
    <col min="11" max="11" width="15.6640625" style="188" customWidth="1"/>
    <col min="12" max="12" width="5.6640625" style="190" customWidth="1"/>
    <col min="13" max="14" width="10.88671875" style="190" hidden="1" customWidth="1"/>
    <col min="15" max="15" width="25.109375" style="2" hidden="1" customWidth="1"/>
    <col min="16" max="16" width="21.44140625" style="1" hidden="1" customWidth="1"/>
    <col min="17" max="17" width="21.44140625" style="2" hidden="1" customWidth="1"/>
    <col min="18" max="16384" width="10.88671875" style="2" hidden="1"/>
  </cols>
  <sheetData>
    <row r="1" spans="1:18" s="8" customFormat="1" ht="16.95" customHeight="1">
      <c r="B1" s="82" t="s">
        <v>423</v>
      </c>
      <c r="C1" s="279" t="str">
        <f>'1044Af Demande'!D6</f>
        <v xml:space="preserve">  Travail à domicile</v>
      </c>
      <c r="D1" s="280"/>
      <c r="F1" s="22"/>
      <c r="G1" s="22"/>
      <c r="I1" s="22"/>
      <c r="L1" s="23"/>
    </row>
    <row r="2" spans="1:18" s="8" customFormat="1" ht="16.95" customHeight="1" thickBot="1">
      <c r="B2" s="209" t="s">
        <v>347</v>
      </c>
      <c r="C2" s="281" t="str">
        <f>'1044Af Demande'!D24</f>
        <v/>
      </c>
      <c r="D2" s="282"/>
      <c r="G2" s="4"/>
      <c r="L2" s="3"/>
    </row>
    <row r="3" spans="1:18" ht="50.4" customHeight="1" thickBot="1">
      <c r="A3" s="2"/>
      <c r="B3" s="2"/>
      <c r="C3" s="2"/>
      <c r="D3" s="34"/>
      <c r="E3" s="8"/>
      <c r="F3" s="4"/>
      <c r="G3" s="4"/>
      <c r="H3" s="2"/>
      <c r="I3" s="8"/>
      <c r="J3" s="5"/>
      <c r="K3" s="2"/>
      <c r="L3" s="3"/>
      <c r="M3" s="2"/>
      <c r="N3" s="2"/>
      <c r="P3" s="2"/>
    </row>
    <row r="4" spans="1:18" s="8" customFormat="1" ht="16.95" customHeight="1" thickBot="1">
      <c r="A4" s="123" t="s">
        <v>323</v>
      </c>
      <c r="B4" s="124"/>
      <c r="C4" s="124"/>
      <c r="D4" s="125"/>
      <c r="E4" s="126" t="s">
        <v>328</v>
      </c>
      <c r="F4" s="127"/>
      <c r="G4" s="127"/>
      <c r="H4" s="128"/>
      <c r="I4" s="129" t="s">
        <v>329</v>
      </c>
      <c r="J4" s="130"/>
      <c r="K4" s="266" t="s">
        <v>373</v>
      </c>
      <c r="L4" s="189"/>
      <c r="M4" s="189"/>
      <c r="N4" s="189"/>
      <c r="P4" s="7"/>
    </row>
    <row r="5" spans="1:18" ht="54" customHeight="1">
      <c r="A5" s="283" t="s">
        <v>324</v>
      </c>
      <c r="B5" s="285" t="s">
        <v>325</v>
      </c>
      <c r="C5" s="285" t="s">
        <v>326</v>
      </c>
      <c r="D5" s="287" t="s">
        <v>327</v>
      </c>
      <c r="E5" s="269" t="s">
        <v>332</v>
      </c>
      <c r="F5" s="270"/>
      <c r="G5" s="271" t="s">
        <v>371</v>
      </c>
      <c r="H5" s="273" t="s">
        <v>372</v>
      </c>
      <c r="I5" s="275" t="s">
        <v>339</v>
      </c>
      <c r="J5" s="277" t="s">
        <v>419</v>
      </c>
      <c r="K5" s="267"/>
    </row>
    <row r="6" spans="1:18" s="6" customFormat="1" ht="16.95" customHeight="1">
      <c r="A6" s="284"/>
      <c r="B6" s="286"/>
      <c r="C6" s="286"/>
      <c r="D6" s="288"/>
      <c r="E6" s="76" t="s">
        <v>330</v>
      </c>
      <c r="F6" s="77" t="s">
        <v>331</v>
      </c>
      <c r="G6" s="272"/>
      <c r="H6" s="274"/>
      <c r="I6" s="276"/>
      <c r="J6" s="278"/>
      <c r="K6" s="268"/>
      <c r="P6" s="10"/>
    </row>
    <row r="7" spans="1:18" s="142" customFormat="1" ht="16.95" customHeight="1">
      <c r="A7" s="191" t="s">
        <v>403</v>
      </c>
      <c r="B7" s="192" t="s">
        <v>404</v>
      </c>
      <c r="C7" s="193" t="s">
        <v>406</v>
      </c>
      <c r="D7" s="194">
        <v>31079</v>
      </c>
      <c r="E7" s="195">
        <v>44927</v>
      </c>
      <c r="F7" s="196">
        <v>45153</v>
      </c>
      <c r="G7" s="197">
        <v>122</v>
      </c>
      <c r="H7" s="198">
        <v>0</v>
      </c>
      <c r="I7" s="199">
        <v>12863</v>
      </c>
      <c r="J7" s="200">
        <v>1000</v>
      </c>
      <c r="K7" s="200">
        <v>0</v>
      </c>
    </row>
    <row r="8" spans="1:18" s="8" customFormat="1" ht="16.95" customHeight="1">
      <c r="A8" s="83"/>
      <c r="B8" s="84"/>
      <c r="C8" s="85"/>
      <c r="D8" s="86"/>
      <c r="E8" s="47"/>
      <c r="F8" s="48"/>
      <c r="G8" s="146"/>
      <c r="H8" s="147"/>
      <c r="I8" s="139"/>
      <c r="J8" s="187"/>
      <c r="K8" s="187"/>
      <c r="P8" s="7"/>
      <c r="R8" s="15"/>
    </row>
    <row r="9" spans="1:18" s="8" customFormat="1" ht="16.95" customHeight="1">
      <c r="A9" s="42"/>
      <c r="B9" s="87"/>
      <c r="C9" s="88"/>
      <c r="D9" s="43"/>
      <c r="E9" s="49"/>
      <c r="F9" s="50"/>
      <c r="G9" s="148"/>
      <c r="H9" s="149"/>
      <c r="I9" s="140"/>
      <c r="J9" s="137"/>
      <c r="K9" s="137"/>
      <c r="P9" s="7"/>
    </row>
    <row r="10" spans="1:18" s="8" customFormat="1" ht="16.95" customHeight="1">
      <c r="A10" s="42"/>
      <c r="B10" s="87"/>
      <c r="C10" s="88"/>
      <c r="D10" s="43"/>
      <c r="E10" s="49"/>
      <c r="F10" s="50"/>
      <c r="G10" s="148"/>
      <c r="H10" s="149"/>
      <c r="I10" s="140"/>
      <c r="J10" s="137"/>
      <c r="K10" s="137"/>
      <c r="P10" s="7"/>
    </row>
    <row r="11" spans="1:18" s="8" customFormat="1" ht="16.95" customHeight="1">
      <c r="A11" s="42"/>
      <c r="B11" s="87"/>
      <c r="C11" s="88"/>
      <c r="D11" s="43"/>
      <c r="E11" s="49"/>
      <c r="F11" s="50"/>
      <c r="G11" s="148"/>
      <c r="H11" s="149"/>
      <c r="I11" s="140"/>
      <c r="J11" s="137"/>
      <c r="K11" s="137"/>
      <c r="P11" s="7"/>
    </row>
    <row r="12" spans="1:18" s="8" customFormat="1" ht="16.95" customHeight="1">
      <c r="A12" s="42"/>
      <c r="B12" s="87"/>
      <c r="C12" s="88"/>
      <c r="D12" s="43"/>
      <c r="E12" s="49"/>
      <c r="F12" s="50"/>
      <c r="G12" s="148"/>
      <c r="H12" s="149"/>
      <c r="I12" s="140"/>
      <c r="J12" s="137"/>
      <c r="K12" s="137"/>
      <c r="P12" s="7"/>
    </row>
    <row r="13" spans="1:18" s="8" customFormat="1" ht="16.95" customHeight="1">
      <c r="A13" s="42"/>
      <c r="B13" s="87"/>
      <c r="C13" s="88"/>
      <c r="D13" s="43"/>
      <c r="E13" s="49"/>
      <c r="F13" s="50"/>
      <c r="G13" s="148"/>
      <c r="H13" s="149"/>
      <c r="I13" s="140"/>
      <c r="J13" s="137"/>
      <c r="K13" s="137"/>
      <c r="P13" s="7"/>
    </row>
    <row r="14" spans="1:18" s="8" customFormat="1" ht="16.95" customHeight="1">
      <c r="A14" s="42"/>
      <c r="B14" s="87"/>
      <c r="C14" s="88"/>
      <c r="D14" s="43"/>
      <c r="E14" s="49"/>
      <c r="F14" s="50"/>
      <c r="G14" s="148"/>
      <c r="H14" s="149"/>
      <c r="I14" s="140"/>
      <c r="J14" s="137"/>
      <c r="K14" s="137"/>
      <c r="P14" s="7"/>
    </row>
    <row r="15" spans="1:18" s="8" customFormat="1" ht="16.95" customHeight="1">
      <c r="A15" s="42"/>
      <c r="B15" s="87"/>
      <c r="C15" s="88"/>
      <c r="D15" s="43"/>
      <c r="E15" s="49"/>
      <c r="F15" s="50"/>
      <c r="G15" s="148"/>
      <c r="H15" s="149"/>
      <c r="I15" s="140"/>
      <c r="J15" s="137"/>
      <c r="K15" s="137"/>
      <c r="P15" s="7"/>
    </row>
    <row r="16" spans="1:18" s="8" customFormat="1" ht="16.95" customHeight="1">
      <c r="A16" s="42"/>
      <c r="B16" s="87"/>
      <c r="C16" s="88"/>
      <c r="D16" s="43"/>
      <c r="E16" s="49"/>
      <c r="F16" s="50"/>
      <c r="G16" s="148"/>
      <c r="H16" s="149"/>
      <c r="I16" s="140"/>
      <c r="J16" s="137"/>
      <c r="K16" s="137"/>
      <c r="P16" s="7"/>
    </row>
    <row r="17" spans="1:16" s="8" customFormat="1" ht="16.95" customHeight="1">
      <c r="A17" s="42"/>
      <c r="B17" s="87"/>
      <c r="C17" s="88"/>
      <c r="D17" s="43"/>
      <c r="E17" s="49"/>
      <c r="F17" s="50"/>
      <c r="G17" s="148"/>
      <c r="H17" s="149"/>
      <c r="I17" s="140"/>
      <c r="J17" s="137"/>
      <c r="K17" s="137"/>
      <c r="P17" s="7"/>
    </row>
    <row r="18" spans="1:16" s="8" customFormat="1" ht="16.95" customHeight="1">
      <c r="A18" s="42"/>
      <c r="B18" s="87"/>
      <c r="C18" s="88"/>
      <c r="D18" s="43"/>
      <c r="E18" s="49"/>
      <c r="F18" s="50"/>
      <c r="G18" s="148"/>
      <c r="H18" s="149"/>
      <c r="I18" s="140"/>
      <c r="J18" s="137"/>
      <c r="K18" s="137"/>
      <c r="P18" s="7"/>
    </row>
    <row r="19" spans="1:16" s="8" customFormat="1" ht="16.95" customHeight="1">
      <c r="A19" s="42"/>
      <c r="B19" s="87"/>
      <c r="C19" s="88"/>
      <c r="D19" s="43"/>
      <c r="E19" s="49"/>
      <c r="F19" s="50"/>
      <c r="G19" s="148"/>
      <c r="H19" s="149"/>
      <c r="I19" s="140"/>
      <c r="J19" s="137"/>
      <c r="K19" s="137"/>
      <c r="P19" s="7"/>
    </row>
    <row r="20" spans="1:16" s="8" customFormat="1" ht="16.95" customHeight="1">
      <c r="A20" s="42"/>
      <c r="B20" s="87"/>
      <c r="C20" s="88"/>
      <c r="D20" s="43"/>
      <c r="E20" s="49"/>
      <c r="F20" s="50"/>
      <c r="G20" s="148"/>
      <c r="H20" s="149"/>
      <c r="I20" s="140"/>
      <c r="J20" s="137"/>
      <c r="K20" s="137"/>
      <c r="P20" s="7"/>
    </row>
    <row r="21" spans="1:16" s="8" customFormat="1" ht="16.95" customHeight="1">
      <c r="A21" s="42"/>
      <c r="B21" s="87"/>
      <c r="C21" s="88"/>
      <c r="D21" s="43"/>
      <c r="E21" s="49"/>
      <c r="F21" s="50"/>
      <c r="G21" s="148"/>
      <c r="H21" s="149"/>
      <c r="I21" s="140"/>
      <c r="J21" s="137"/>
      <c r="K21" s="137"/>
      <c r="P21" s="7"/>
    </row>
    <row r="22" spans="1:16" s="8" customFormat="1" ht="16.95" customHeight="1">
      <c r="A22" s="42"/>
      <c r="B22" s="87"/>
      <c r="C22" s="88"/>
      <c r="D22" s="43"/>
      <c r="E22" s="49"/>
      <c r="F22" s="50"/>
      <c r="G22" s="148"/>
      <c r="H22" s="149"/>
      <c r="I22" s="140"/>
      <c r="J22" s="137"/>
      <c r="K22" s="137"/>
      <c r="P22" s="7"/>
    </row>
    <row r="23" spans="1:16" s="8" customFormat="1" ht="16.95" customHeight="1">
      <c r="A23" s="42"/>
      <c r="B23" s="87"/>
      <c r="C23" s="88"/>
      <c r="D23" s="43"/>
      <c r="E23" s="49"/>
      <c r="F23" s="50"/>
      <c r="G23" s="148"/>
      <c r="H23" s="149"/>
      <c r="I23" s="140"/>
      <c r="J23" s="137"/>
      <c r="K23" s="137"/>
      <c r="P23" s="7"/>
    </row>
    <row r="24" spans="1:16" s="8" customFormat="1" ht="16.95" customHeight="1">
      <c r="A24" s="42"/>
      <c r="B24" s="87"/>
      <c r="C24" s="88"/>
      <c r="D24" s="43"/>
      <c r="E24" s="49"/>
      <c r="F24" s="50"/>
      <c r="G24" s="148"/>
      <c r="H24" s="149"/>
      <c r="I24" s="140"/>
      <c r="J24" s="137"/>
      <c r="K24" s="137"/>
      <c r="P24" s="7"/>
    </row>
    <row r="25" spans="1:16" s="8" customFormat="1" ht="16.95" customHeight="1">
      <c r="A25" s="42"/>
      <c r="B25" s="87"/>
      <c r="C25" s="88"/>
      <c r="D25" s="43"/>
      <c r="E25" s="49"/>
      <c r="F25" s="50"/>
      <c r="G25" s="148"/>
      <c r="H25" s="149"/>
      <c r="I25" s="140"/>
      <c r="J25" s="137"/>
      <c r="K25" s="137"/>
      <c r="P25" s="7"/>
    </row>
    <row r="26" spans="1:16" s="8" customFormat="1" ht="16.95" customHeight="1">
      <c r="A26" s="42"/>
      <c r="B26" s="87"/>
      <c r="C26" s="88"/>
      <c r="D26" s="43"/>
      <c r="E26" s="49"/>
      <c r="F26" s="50"/>
      <c r="G26" s="148"/>
      <c r="H26" s="149"/>
      <c r="I26" s="140"/>
      <c r="J26" s="137"/>
      <c r="K26" s="137"/>
      <c r="P26" s="7"/>
    </row>
    <row r="27" spans="1:16" s="8" customFormat="1" ht="16.95" customHeight="1">
      <c r="A27" s="42"/>
      <c r="B27" s="87"/>
      <c r="C27" s="88"/>
      <c r="D27" s="43"/>
      <c r="E27" s="49"/>
      <c r="F27" s="50"/>
      <c r="G27" s="148"/>
      <c r="H27" s="149"/>
      <c r="I27" s="140"/>
      <c r="J27" s="137"/>
      <c r="K27" s="137"/>
      <c r="P27" s="7"/>
    </row>
    <row r="28" spans="1:16" s="8" customFormat="1" ht="16.95" customHeight="1">
      <c r="A28" s="42"/>
      <c r="B28" s="87"/>
      <c r="C28" s="88"/>
      <c r="D28" s="43"/>
      <c r="E28" s="49"/>
      <c r="F28" s="50"/>
      <c r="G28" s="148"/>
      <c r="H28" s="149"/>
      <c r="I28" s="140"/>
      <c r="J28" s="137"/>
      <c r="K28" s="137"/>
      <c r="P28" s="7"/>
    </row>
    <row r="29" spans="1:16" s="8" customFormat="1" ht="16.95" customHeight="1">
      <c r="A29" s="42"/>
      <c r="B29" s="87"/>
      <c r="C29" s="88"/>
      <c r="D29" s="43"/>
      <c r="E29" s="49"/>
      <c r="F29" s="50"/>
      <c r="G29" s="148"/>
      <c r="H29" s="149"/>
      <c r="I29" s="140"/>
      <c r="J29" s="137"/>
      <c r="K29" s="137"/>
      <c r="P29" s="7"/>
    </row>
    <row r="30" spans="1:16" s="8" customFormat="1" ht="16.95" customHeight="1">
      <c r="A30" s="42"/>
      <c r="B30" s="87"/>
      <c r="C30" s="88"/>
      <c r="D30" s="43"/>
      <c r="E30" s="49"/>
      <c r="F30" s="50"/>
      <c r="G30" s="148"/>
      <c r="H30" s="149"/>
      <c r="I30" s="140"/>
      <c r="J30" s="137"/>
      <c r="K30" s="137"/>
      <c r="P30" s="7"/>
    </row>
    <row r="31" spans="1:16" s="8" customFormat="1" ht="16.95" customHeight="1">
      <c r="A31" s="42"/>
      <c r="B31" s="87"/>
      <c r="C31" s="88"/>
      <c r="D31" s="43"/>
      <c r="E31" s="49"/>
      <c r="F31" s="50"/>
      <c r="G31" s="148"/>
      <c r="H31" s="149"/>
      <c r="I31" s="140"/>
      <c r="J31" s="137"/>
      <c r="K31" s="137"/>
      <c r="P31" s="7"/>
    </row>
    <row r="32" spans="1:16" s="8" customFormat="1" ht="16.95" customHeight="1">
      <c r="A32" s="42"/>
      <c r="B32" s="87"/>
      <c r="C32" s="88"/>
      <c r="D32" s="43"/>
      <c r="E32" s="49"/>
      <c r="F32" s="50"/>
      <c r="G32" s="148"/>
      <c r="H32" s="149"/>
      <c r="I32" s="140"/>
      <c r="J32" s="137"/>
      <c r="K32" s="137"/>
      <c r="P32" s="7"/>
    </row>
    <row r="33" spans="1:16" s="8" customFormat="1" ht="16.95" customHeight="1">
      <c r="A33" s="42"/>
      <c r="B33" s="87"/>
      <c r="C33" s="88"/>
      <c r="D33" s="43"/>
      <c r="E33" s="49"/>
      <c r="F33" s="50"/>
      <c r="G33" s="148"/>
      <c r="H33" s="149"/>
      <c r="I33" s="140"/>
      <c r="J33" s="137"/>
      <c r="K33" s="137"/>
      <c r="P33" s="7"/>
    </row>
    <row r="34" spans="1:16" s="8" customFormat="1" ht="16.95" customHeight="1">
      <c r="A34" s="42"/>
      <c r="B34" s="87"/>
      <c r="C34" s="88"/>
      <c r="D34" s="43"/>
      <c r="E34" s="49"/>
      <c r="F34" s="50"/>
      <c r="G34" s="148"/>
      <c r="H34" s="149"/>
      <c r="I34" s="140"/>
      <c r="J34" s="137"/>
      <c r="K34" s="137"/>
      <c r="P34" s="7"/>
    </row>
    <row r="35" spans="1:16" s="8" customFormat="1" ht="16.95" customHeight="1">
      <c r="A35" s="42"/>
      <c r="B35" s="87"/>
      <c r="C35" s="88"/>
      <c r="D35" s="43"/>
      <c r="E35" s="49"/>
      <c r="F35" s="50"/>
      <c r="G35" s="148"/>
      <c r="H35" s="149"/>
      <c r="I35" s="140"/>
      <c r="J35" s="137"/>
      <c r="K35" s="137"/>
      <c r="P35" s="7"/>
    </row>
    <row r="36" spans="1:16" s="8" customFormat="1" ht="16.95" customHeight="1">
      <c r="A36" s="42"/>
      <c r="B36" s="87"/>
      <c r="C36" s="88"/>
      <c r="D36" s="43"/>
      <c r="E36" s="49"/>
      <c r="F36" s="50"/>
      <c r="G36" s="148"/>
      <c r="H36" s="149"/>
      <c r="I36" s="140"/>
      <c r="J36" s="137"/>
      <c r="K36" s="137"/>
      <c r="P36" s="7"/>
    </row>
    <row r="37" spans="1:16" s="8" customFormat="1" ht="16.95" customHeight="1">
      <c r="A37" s="42"/>
      <c r="B37" s="87"/>
      <c r="C37" s="88"/>
      <c r="D37" s="43"/>
      <c r="E37" s="49"/>
      <c r="F37" s="50"/>
      <c r="G37" s="148"/>
      <c r="H37" s="149"/>
      <c r="I37" s="140"/>
      <c r="J37" s="137"/>
      <c r="K37" s="137"/>
      <c r="P37" s="7"/>
    </row>
    <row r="38" spans="1:16" s="8" customFormat="1" ht="16.95" customHeight="1">
      <c r="A38" s="42"/>
      <c r="B38" s="87"/>
      <c r="C38" s="88"/>
      <c r="D38" s="43"/>
      <c r="E38" s="49"/>
      <c r="F38" s="50"/>
      <c r="G38" s="148"/>
      <c r="H38" s="149"/>
      <c r="I38" s="140"/>
      <c r="J38" s="137"/>
      <c r="K38" s="137"/>
      <c r="P38" s="7"/>
    </row>
    <row r="39" spans="1:16" s="8" customFormat="1" ht="16.95" customHeight="1">
      <c r="A39" s="42"/>
      <c r="B39" s="87"/>
      <c r="C39" s="88"/>
      <c r="D39" s="43"/>
      <c r="E39" s="49"/>
      <c r="F39" s="50"/>
      <c r="G39" s="148"/>
      <c r="H39" s="149"/>
      <c r="I39" s="140"/>
      <c r="J39" s="137"/>
      <c r="K39" s="137"/>
      <c r="P39" s="7"/>
    </row>
    <row r="40" spans="1:16" s="8" customFormat="1" ht="16.95" customHeight="1">
      <c r="A40" s="42"/>
      <c r="B40" s="87"/>
      <c r="C40" s="88"/>
      <c r="D40" s="43"/>
      <c r="E40" s="49"/>
      <c r="F40" s="50"/>
      <c r="G40" s="148"/>
      <c r="H40" s="149"/>
      <c r="I40" s="140"/>
      <c r="J40" s="137"/>
      <c r="K40" s="137"/>
      <c r="P40" s="7"/>
    </row>
    <row r="41" spans="1:16" s="8" customFormat="1" ht="16.95" customHeight="1">
      <c r="A41" s="42"/>
      <c r="B41" s="87"/>
      <c r="C41" s="88"/>
      <c r="D41" s="43"/>
      <c r="E41" s="49"/>
      <c r="F41" s="50"/>
      <c r="G41" s="148"/>
      <c r="H41" s="149"/>
      <c r="I41" s="140"/>
      <c r="J41" s="137"/>
      <c r="K41" s="137"/>
      <c r="P41" s="7"/>
    </row>
    <row r="42" spans="1:16" s="8" customFormat="1" ht="16.95" customHeight="1">
      <c r="A42" s="42"/>
      <c r="B42" s="87"/>
      <c r="C42" s="88"/>
      <c r="D42" s="43"/>
      <c r="E42" s="49"/>
      <c r="F42" s="50"/>
      <c r="G42" s="148"/>
      <c r="H42" s="149"/>
      <c r="I42" s="140"/>
      <c r="J42" s="137"/>
      <c r="K42" s="137"/>
      <c r="P42" s="7"/>
    </row>
    <row r="43" spans="1:16" s="8" customFormat="1" ht="16.95" customHeight="1">
      <c r="A43" s="42"/>
      <c r="B43" s="87"/>
      <c r="C43" s="88"/>
      <c r="D43" s="43"/>
      <c r="E43" s="49"/>
      <c r="F43" s="50"/>
      <c r="G43" s="148"/>
      <c r="H43" s="149"/>
      <c r="I43" s="140"/>
      <c r="J43" s="137"/>
      <c r="K43" s="137"/>
      <c r="P43" s="7"/>
    </row>
    <row r="44" spans="1:16" s="8" customFormat="1" ht="16.95" customHeight="1">
      <c r="A44" s="42"/>
      <c r="B44" s="87"/>
      <c r="C44" s="88"/>
      <c r="D44" s="43"/>
      <c r="E44" s="49"/>
      <c r="F44" s="50"/>
      <c r="G44" s="148"/>
      <c r="H44" s="149"/>
      <c r="I44" s="140"/>
      <c r="J44" s="137"/>
      <c r="K44" s="137"/>
      <c r="P44" s="7"/>
    </row>
    <row r="45" spans="1:16" s="8" customFormat="1" ht="16.95" customHeight="1">
      <c r="A45" s="42"/>
      <c r="B45" s="87"/>
      <c r="C45" s="88"/>
      <c r="D45" s="43"/>
      <c r="E45" s="49"/>
      <c r="F45" s="50"/>
      <c r="G45" s="148"/>
      <c r="H45" s="149"/>
      <c r="I45" s="140"/>
      <c r="J45" s="137"/>
      <c r="K45" s="137"/>
      <c r="P45" s="7"/>
    </row>
    <row r="46" spans="1:16" s="8" customFormat="1" ht="16.95" customHeight="1">
      <c r="A46" s="42"/>
      <c r="B46" s="87"/>
      <c r="C46" s="88"/>
      <c r="D46" s="43"/>
      <c r="E46" s="49"/>
      <c r="F46" s="50"/>
      <c r="G46" s="148"/>
      <c r="H46" s="149"/>
      <c r="I46" s="140"/>
      <c r="J46" s="137"/>
      <c r="K46" s="137"/>
      <c r="P46" s="7"/>
    </row>
    <row r="47" spans="1:16" s="8" customFormat="1" ht="16.95" customHeight="1">
      <c r="A47" s="42"/>
      <c r="B47" s="87"/>
      <c r="C47" s="88"/>
      <c r="D47" s="43"/>
      <c r="E47" s="49"/>
      <c r="F47" s="50"/>
      <c r="G47" s="148"/>
      <c r="H47" s="149"/>
      <c r="I47" s="140"/>
      <c r="J47" s="137"/>
      <c r="K47" s="137"/>
      <c r="P47" s="7"/>
    </row>
    <row r="48" spans="1:16" s="8" customFormat="1" ht="16.95" customHeight="1">
      <c r="A48" s="42"/>
      <c r="B48" s="87"/>
      <c r="C48" s="88"/>
      <c r="D48" s="43"/>
      <c r="E48" s="49"/>
      <c r="F48" s="50"/>
      <c r="G48" s="148"/>
      <c r="H48" s="149"/>
      <c r="I48" s="140"/>
      <c r="J48" s="137"/>
      <c r="K48" s="137"/>
      <c r="P48" s="7"/>
    </row>
    <row r="49" spans="1:16" s="8" customFormat="1" ht="16.95" customHeight="1">
      <c r="A49" s="42"/>
      <c r="B49" s="87"/>
      <c r="C49" s="88"/>
      <c r="D49" s="43"/>
      <c r="E49" s="49"/>
      <c r="F49" s="50"/>
      <c r="G49" s="148"/>
      <c r="H49" s="149"/>
      <c r="I49" s="140"/>
      <c r="J49" s="137"/>
      <c r="K49" s="137"/>
      <c r="P49" s="7"/>
    </row>
    <row r="50" spans="1:16" s="8" customFormat="1" ht="16.95" customHeight="1">
      <c r="A50" s="42"/>
      <c r="B50" s="87"/>
      <c r="C50" s="88"/>
      <c r="D50" s="43"/>
      <c r="E50" s="49"/>
      <c r="F50" s="50"/>
      <c r="G50" s="148"/>
      <c r="H50" s="149"/>
      <c r="I50" s="140"/>
      <c r="J50" s="137"/>
      <c r="K50" s="137"/>
      <c r="P50" s="7"/>
    </row>
    <row r="51" spans="1:16" s="8" customFormat="1" ht="16.95" customHeight="1">
      <c r="A51" s="42"/>
      <c r="B51" s="87"/>
      <c r="C51" s="88"/>
      <c r="D51" s="43"/>
      <c r="E51" s="49"/>
      <c r="F51" s="50"/>
      <c r="G51" s="148"/>
      <c r="H51" s="149"/>
      <c r="I51" s="140"/>
      <c r="J51" s="137"/>
      <c r="K51" s="137"/>
      <c r="P51" s="7"/>
    </row>
    <row r="52" spans="1:16" s="8" customFormat="1" ht="16.95" customHeight="1">
      <c r="A52" s="42"/>
      <c r="B52" s="87"/>
      <c r="C52" s="88"/>
      <c r="D52" s="43"/>
      <c r="E52" s="49"/>
      <c r="F52" s="50"/>
      <c r="G52" s="148"/>
      <c r="H52" s="149"/>
      <c r="I52" s="140"/>
      <c r="J52" s="137"/>
      <c r="K52" s="137"/>
      <c r="P52" s="7"/>
    </row>
    <row r="53" spans="1:16" s="8" customFormat="1" ht="16.95" customHeight="1">
      <c r="A53" s="42"/>
      <c r="B53" s="87"/>
      <c r="C53" s="88"/>
      <c r="D53" s="43"/>
      <c r="E53" s="49"/>
      <c r="F53" s="50"/>
      <c r="G53" s="148"/>
      <c r="H53" s="149"/>
      <c r="I53" s="140"/>
      <c r="J53" s="137"/>
      <c r="K53" s="137"/>
      <c r="P53" s="7"/>
    </row>
    <row r="54" spans="1:16" s="8" customFormat="1" ht="16.95" customHeight="1">
      <c r="A54" s="42"/>
      <c r="B54" s="87"/>
      <c r="C54" s="88"/>
      <c r="D54" s="43"/>
      <c r="E54" s="49"/>
      <c r="F54" s="50"/>
      <c r="G54" s="148"/>
      <c r="H54" s="149"/>
      <c r="I54" s="140"/>
      <c r="J54" s="137"/>
      <c r="K54" s="137"/>
      <c r="P54" s="7"/>
    </row>
    <row r="55" spans="1:16" s="8" customFormat="1" ht="16.95" customHeight="1">
      <c r="A55" s="42"/>
      <c r="B55" s="87"/>
      <c r="C55" s="88"/>
      <c r="D55" s="43"/>
      <c r="E55" s="49"/>
      <c r="F55" s="50"/>
      <c r="G55" s="148"/>
      <c r="H55" s="149"/>
      <c r="I55" s="140"/>
      <c r="J55" s="137"/>
      <c r="K55" s="137"/>
      <c r="P55" s="7"/>
    </row>
    <row r="56" spans="1:16" s="8" customFormat="1" ht="16.95" customHeight="1">
      <c r="A56" s="42"/>
      <c r="B56" s="87"/>
      <c r="C56" s="88"/>
      <c r="D56" s="43"/>
      <c r="E56" s="49"/>
      <c r="F56" s="50"/>
      <c r="G56" s="148"/>
      <c r="H56" s="149"/>
      <c r="I56" s="140"/>
      <c r="J56" s="137"/>
      <c r="K56" s="137"/>
      <c r="P56" s="7"/>
    </row>
    <row r="57" spans="1:16" s="8" customFormat="1" ht="16.95" customHeight="1">
      <c r="A57" s="42"/>
      <c r="B57" s="87"/>
      <c r="C57" s="88"/>
      <c r="D57" s="43"/>
      <c r="E57" s="49"/>
      <c r="F57" s="50"/>
      <c r="G57" s="148"/>
      <c r="H57" s="149"/>
      <c r="I57" s="140"/>
      <c r="J57" s="137"/>
      <c r="K57" s="137"/>
      <c r="P57" s="7"/>
    </row>
    <row r="58" spans="1:16" s="8" customFormat="1" ht="16.95" customHeight="1">
      <c r="A58" s="42"/>
      <c r="B58" s="87"/>
      <c r="C58" s="88"/>
      <c r="D58" s="43"/>
      <c r="E58" s="49"/>
      <c r="F58" s="50"/>
      <c r="G58" s="148"/>
      <c r="H58" s="149"/>
      <c r="I58" s="140"/>
      <c r="J58" s="137"/>
      <c r="K58" s="137"/>
      <c r="P58" s="7"/>
    </row>
    <row r="59" spans="1:16" s="8" customFormat="1" ht="16.95" customHeight="1">
      <c r="A59" s="42"/>
      <c r="B59" s="87"/>
      <c r="C59" s="88"/>
      <c r="D59" s="43"/>
      <c r="E59" s="49"/>
      <c r="F59" s="50"/>
      <c r="G59" s="148"/>
      <c r="H59" s="149"/>
      <c r="I59" s="140"/>
      <c r="J59" s="137"/>
      <c r="K59" s="137"/>
      <c r="P59" s="7"/>
    </row>
    <row r="60" spans="1:16" s="8" customFormat="1" ht="16.95" customHeight="1">
      <c r="A60" s="42"/>
      <c r="B60" s="87"/>
      <c r="C60" s="88"/>
      <c r="D60" s="43"/>
      <c r="E60" s="49"/>
      <c r="F60" s="50"/>
      <c r="G60" s="148"/>
      <c r="H60" s="149"/>
      <c r="I60" s="140"/>
      <c r="J60" s="137"/>
      <c r="K60" s="137"/>
      <c r="P60" s="7"/>
    </row>
    <row r="61" spans="1:16" s="8" customFormat="1" ht="16.95" customHeight="1">
      <c r="A61" s="42"/>
      <c r="B61" s="87"/>
      <c r="C61" s="88"/>
      <c r="D61" s="43"/>
      <c r="E61" s="49"/>
      <c r="F61" s="50"/>
      <c r="G61" s="148"/>
      <c r="H61" s="149"/>
      <c r="I61" s="140"/>
      <c r="J61" s="137"/>
      <c r="K61" s="137"/>
      <c r="P61" s="7"/>
    </row>
    <row r="62" spans="1:16" s="8" customFormat="1" ht="16.95" customHeight="1">
      <c r="A62" s="42"/>
      <c r="B62" s="87"/>
      <c r="C62" s="88"/>
      <c r="D62" s="43"/>
      <c r="E62" s="49"/>
      <c r="F62" s="50"/>
      <c r="G62" s="148"/>
      <c r="H62" s="149"/>
      <c r="I62" s="140"/>
      <c r="J62" s="137"/>
      <c r="K62" s="137"/>
      <c r="P62" s="7"/>
    </row>
    <row r="63" spans="1:16" s="8" customFormat="1" ht="16.95" customHeight="1">
      <c r="A63" s="42"/>
      <c r="B63" s="87"/>
      <c r="C63" s="88"/>
      <c r="D63" s="43"/>
      <c r="E63" s="49"/>
      <c r="F63" s="50"/>
      <c r="G63" s="148"/>
      <c r="H63" s="149"/>
      <c r="I63" s="140"/>
      <c r="J63" s="137"/>
      <c r="K63" s="137"/>
      <c r="P63" s="7"/>
    </row>
    <row r="64" spans="1:16" s="8" customFormat="1" ht="16.95" customHeight="1">
      <c r="A64" s="42"/>
      <c r="B64" s="87"/>
      <c r="C64" s="88"/>
      <c r="D64" s="43"/>
      <c r="E64" s="49"/>
      <c r="F64" s="50"/>
      <c r="G64" s="148"/>
      <c r="H64" s="149"/>
      <c r="I64" s="140"/>
      <c r="J64" s="137"/>
      <c r="K64" s="137"/>
      <c r="P64" s="7"/>
    </row>
    <row r="65" spans="1:16" s="8" customFormat="1" ht="16.95" customHeight="1">
      <c r="A65" s="42"/>
      <c r="B65" s="87"/>
      <c r="C65" s="88"/>
      <c r="D65" s="43"/>
      <c r="E65" s="49"/>
      <c r="F65" s="50"/>
      <c r="G65" s="148"/>
      <c r="H65" s="149"/>
      <c r="I65" s="140"/>
      <c r="J65" s="137"/>
      <c r="K65" s="137"/>
      <c r="P65" s="7"/>
    </row>
    <row r="66" spans="1:16" s="8" customFormat="1" ht="16.95" customHeight="1">
      <c r="A66" s="42"/>
      <c r="B66" s="87"/>
      <c r="C66" s="88"/>
      <c r="D66" s="43"/>
      <c r="E66" s="49"/>
      <c r="F66" s="50"/>
      <c r="G66" s="148"/>
      <c r="H66" s="149"/>
      <c r="I66" s="140"/>
      <c r="J66" s="137"/>
      <c r="K66" s="137"/>
      <c r="P66" s="7"/>
    </row>
    <row r="67" spans="1:16" s="8" customFormat="1" ht="16.95" customHeight="1">
      <c r="A67" s="42"/>
      <c r="B67" s="87"/>
      <c r="C67" s="88"/>
      <c r="D67" s="43"/>
      <c r="E67" s="49"/>
      <c r="F67" s="50"/>
      <c r="G67" s="148"/>
      <c r="H67" s="149"/>
      <c r="I67" s="140"/>
      <c r="J67" s="137"/>
      <c r="K67" s="137"/>
      <c r="P67" s="7"/>
    </row>
    <row r="68" spans="1:16" s="8" customFormat="1" ht="16.95" customHeight="1">
      <c r="A68" s="42"/>
      <c r="B68" s="87"/>
      <c r="C68" s="88"/>
      <c r="D68" s="43"/>
      <c r="E68" s="49"/>
      <c r="F68" s="50"/>
      <c r="G68" s="148"/>
      <c r="H68" s="149"/>
      <c r="I68" s="140"/>
      <c r="J68" s="137"/>
      <c r="K68" s="137"/>
      <c r="P68" s="7"/>
    </row>
    <row r="69" spans="1:16" s="8" customFormat="1" ht="16.95" customHeight="1">
      <c r="A69" s="42"/>
      <c r="B69" s="87"/>
      <c r="C69" s="88"/>
      <c r="D69" s="43"/>
      <c r="E69" s="49"/>
      <c r="F69" s="50"/>
      <c r="G69" s="148"/>
      <c r="H69" s="149"/>
      <c r="I69" s="140"/>
      <c r="J69" s="137"/>
      <c r="K69" s="137"/>
      <c r="P69" s="7"/>
    </row>
    <row r="70" spans="1:16" s="8" customFormat="1" ht="16.95" customHeight="1">
      <c r="A70" s="42"/>
      <c r="B70" s="87"/>
      <c r="C70" s="88"/>
      <c r="D70" s="43"/>
      <c r="E70" s="49"/>
      <c r="F70" s="50"/>
      <c r="G70" s="148"/>
      <c r="H70" s="149"/>
      <c r="I70" s="140"/>
      <c r="J70" s="137"/>
      <c r="K70" s="137"/>
      <c r="P70" s="7"/>
    </row>
    <row r="71" spans="1:16" s="8" customFormat="1" ht="16.95" customHeight="1">
      <c r="A71" s="42"/>
      <c r="B71" s="87"/>
      <c r="C71" s="88"/>
      <c r="D71" s="43"/>
      <c r="E71" s="49"/>
      <c r="F71" s="50"/>
      <c r="G71" s="148"/>
      <c r="H71" s="149"/>
      <c r="I71" s="140"/>
      <c r="J71" s="137"/>
      <c r="K71" s="137"/>
      <c r="P71" s="7"/>
    </row>
    <row r="72" spans="1:16" s="8" customFormat="1" ht="16.95" customHeight="1">
      <c r="A72" s="42"/>
      <c r="B72" s="87"/>
      <c r="C72" s="88"/>
      <c r="D72" s="43"/>
      <c r="E72" s="49"/>
      <c r="F72" s="50"/>
      <c r="G72" s="148"/>
      <c r="H72" s="149"/>
      <c r="I72" s="140"/>
      <c r="J72" s="137"/>
      <c r="K72" s="137"/>
      <c r="P72" s="7"/>
    </row>
    <row r="73" spans="1:16" s="8" customFormat="1" ht="16.95" customHeight="1">
      <c r="A73" s="42"/>
      <c r="B73" s="87"/>
      <c r="C73" s="88"/>
      <c r="D73" s="43"/>
      <c r="E73" s="49"/>
      <c r="F73" s="50"/>
      <c r="G73" s="148"/>
      <c r="H73" s="149"/>
      <c r="I73" s="140"/>
      <c r="J73" s="137"/>
      <c r="K73" s="137"/>
      <c r="P73" s="7"/>
    </row>
    <row r="74" spans="1:16" s="8" customFormat="1" ht="16.95" customHeight="1">
      <c r="A74" s="42"/>
      <c r="B74" s="87"/>
      <c r="C74" s="88"/>
      <c r="D74" s="43"/>
      <c r="E74" s="49"/>
      <c r="F74" s="50"/>
      <c r="G74" s="148"/>
      <c r="H74" s="149"/>
      <c r="I74" s="140"/>
      <c r="J74" s="137"/>
      <c r="K74" s="137"/>
      <c r="P74" s="7"/>
    </row>
    <row r="75" spans="1:16" s="8" customFormat="1" ht="16.95" customHeight="1">
      <c r="A75" s="42"/>
      <c r="B75" s="87"/>
      <c r="C75" s="88"/>
      <c r="D75" s="43"/>
      <c r="E75" s="49"/>
      <c r="F75" s="50"/>
      <c r="G75" s="148"/>
      <c r="H75" s="149"/>
      <c r="I75" s="140"/>
      <c r="J75" s="137"/>
      <c r="K75" s="137"/>
      <c r="P75" s="7"/>
    </row>
    <row r="76" spans="1:16" s="8" customFormat="1" ht="16.95" customHeight="1">
      <c r="A76" s="42"/>
      <c r="B76" s="87"/>
      <c r="C76" s="88"/>
      <c r="D76" s="43"/>
      <c r="E76" s="49"/>
      <c r="F76" s="50"/>
      <c r="G76" s="148"/>
      <c r="H76" s="149"/>
      <c r="I76" s="140"/>
      <c r="J76" s="137"/>
      <c r="K76" s="137"/>
      <c r="P76" s="7"/>
    </row>
    <row r="77" spans="1:16" s="8" customFormat="1" ht="16.95" customHeight="1">
      <c r="A77" s="42"/>
      <c r="B77" s="87"/>
      <c r="C77" s="88"/>
      <c r="D77" s="43"/>
      <c r="E77" s="49"/>
      <c r="F77" s="50"/>
      <c r="G77" s="148"/>
      <c r="H77" s="149"/>
      <c r="I77" s="140"/>
      <c r="J77" s="137"/>
      <c r="K77" s="137"/>
      <c r="P77" s="7"/>
    </row>
    <row r="78" spans="1:16" s="8" customFormat="1" ht="16.95" customHeight="1">
      <c r="A78" s="42"/>
      <c r="B78" s="87"/>
      <c r="C78" s="88"/>
      <c r="D78" s="43"/>
      <c r="E78" s="49"/>
      <c r="F78" s="50"/>
      <c r="G78" s="148"/>
      <c r="H78" s="149"/>
      <c r="I78" s="140"/>
      <c r="J78" s="137"/>
      <c r="K78" s="137"/>
      <c r="P78" s="7"/>
    </row>
    <row r="79" spans="1:16" s="8" customFormat="1" ht="16.95" customHeight="1">
      <c r="A79" s="42"/>
      <c r="B79" s="87"/>
      <c r="C79" s="88"/>
      <c r="D79" s="43"/>
      <c r="E79" s="49"/>
      <c r="F79" s="50"/>
      <c r="G79" s="148"/>
      <c r="H79" s="149"/>
      <c r="I79" s="140"/>
      <c r="J79" s="137"/>
      <c r="K79" s="137"/>
      <c r="P79" s="7"/>
    </row>
    <row r="80" spans="1:16" s="8" customFormat="1" ht="16.95" customHeight="1">
      <c r="A80" s="42"/>
      <c r="B80" s="87"/>
      <c r="C80" s="88"/>
      <c r="D80" s="43"/>
      <c r="E80" s="49"/>
      <c r="F80" s="50"/>
      <c r="G80" s="148"/>
      <c r="H80" s="149"/>
      <c r="I80" s="140"/>
      <c r="J80" s="137"/>
      <c r="K80" s="137"/>
      <c r="P80" s="7"/>
    </row>
    <row r="81" spans="1:16" s="8" customFormat="1" ht="16.95" customHeight="1">
      <c r="A81" s="42"/>
      <c r="B81" s="87"/>
      <c r="C81" s="88"/>
      <c r="D81" s="43"/>
      <c r="E81" s="49"/>
      <c r="F81" s="50"/>
      <c r="G81" s="148"/>
      <c r="H81" s="149"/>
      <c r="I81" s="140"/>
      <c r="J81" s="137"/>
      <c r="K81" s="137"/>
      <c r="P81" s="7"/>
    </row>
    <row r="82" spans="1:16" s="8" customFormat="1" ht="16.95" customHeight="1">
      <c r="A82" s="42"/>
      <c r="B82" s="87"/>
      <c r="C82" s="88"/>
      <c r="D82" s="43"/>
      <c r="E82" s="49"/>
      <c r="F82" s="50"/>
      <c r="G82" s="148"/>
      <c r="H82" s="149"/>
      <c r="I82" s="140"/>
      <c r="J82" s="137"/>
      <c r="K82" s="137"/>
      <c r="P82" s="7"/>
    </row>
    <row r="83" spans="1:16" s="8" customFormat="1" ht="16.95" customHeight="1">
      <c r="A83" s="42"/>
      <c r="B83" s="87"/>
      <c r="C83" s="88"/>
      <c r="D83" s="43"/>
      <c r="E83" s="49"/>
      <c r="F83" s="50"/>
      <c r="G83" s="148"/>
      <c r="H83" s="149"/>
      <c r="I83" s="140"/>
      <c r="J83" s="137"/>
      <c r="K83" s="137"/>
      <c r="P83" s="7"/>
    </row>
    <row r="84" spans="1:16" s="8" customFormat="1" ht="16.95" customHeight="1">
      <c r="A84" s="42"/>
      <c r="B84" s="87"/>
      <c r="C84" s="88"/>
      <c r="D84" s="43"/>
      <c r="E84" s="49"/>
      <c r="F84" s="50"/>
      <c r="G84" s="148"/>
      <c r="H84" s="149"/>
      <c r="I84" s="140"/>
      <c r="J84" s="137"/>
      <c r="K84" s="137"/>
      <c r="P84" s="7"/>
    </row>
    <row r="85" spans="1:16" s="8" customFormat="1" ht="16.95" customHeight="1">
      <c r="A85" s="42"/>
      <c r="B85" s="87"/>
      <c r="C85" s="88"/>
      <c r="D85" s="43"/>
      <c r="E85" s="49"/>
      <c r="F85" s="50"/>
      <c r="G85" s="148"/>
      <c r="H85" s="149"/>
      <c r="I85" s="140"/>
      <c r="J85" s="137"/>
      <c r="K85" s="137"/>
      <c r="P85" s="7"/>
    </row>
    <row r="86" spans="1:16" s="8" customFormat="1" ht="16.95" customHeight="1">
      <c r="A86" s="42"/>
      <c r="B86" s="87"/>
      <c r="C86" s="88"/>
      <c r="D86" s="43"/>
      <c r="E86" s="49"/>
      <c r="F86" s="50"/>
      <c r="G86" s="148"/>
      <c r="H86" s="149"/>
      <c r="I86" s="140"/>
      <c r="J86" s="137"/>
      <c r="K86" s="137"/>
      <c r="P86" s="7"/>
    </row>
    <row r="87" spans="1:16" s="8" customFormat="1" ht="16.95" customHeight="1">
      <c r="A87" s="42"/>
      <c r="B87" s="87"/>
      <c r="C87" s="88"/>
      <c r="D87" s="43"/>
      <c r="E87" s="49"/>
      <c r="F87" s="50"/>
      <c r="G87" s="148"/>
      <c r="H87" s="149"/>
      <c r="I87" s="140"/>
      <c r="J87" s="137"/>
      <c r="K87" s="137"/>
      <c r="P87" s="7"/>
    </row>
    <row r="88" spans="1:16" s="8" customFormat="1" ht="16.95" customHeight="1">
      <c r="A88" s="42"/>
      <c r="B88" s="87"/>
      <c r="C88" s="88"/>
      <c r="D88" s="43"/>
      <c r="E88" s="49"/>
      <c r="F88" s="50"/>
      <c r="G88" s="148"/>
      <c r="H88" s="149"/>
      <c r="I88" s="140"/>
      <c r="J88" s="137"/>
      <c r="K88" s="137"/>
      <c r="P88" s="7"/>
    </row>
    <row r="89" spans="1:16" s="8" customFormat="1" ht="16.95" customHeight="1">
      <c r="A89" s="42"/>
      <c r="B89" s="87"/>
      <c r="C89" s="88"/>
      <c r="D89" s="43"/>
      <c r="E89" s="49"/>
      <c r="F89" s="50"/>
      <c r="G89" s="148"/>
      <c r="H89" s="149"/>
      <c r="I89" s="140"/>
      <c r="J89" s="137"/>
      <c r="K89" s="137"/>
      <c r="P89" s="7"/>
    </row>
    <row r="90" spans="1:16" s="8" customFormat="1" ht="16.95" customHeight="1">
      <c r="A90" s="42"/>
      <c r="B90" s="87"/>
      <c r="C90" s="88"/>
      <c r="D90" s="43"/>
      <c r="E90" s="49"/>
      <c r="F90" s="50"/>
      <c r="G90" s="148"/>
      <c r="H90" s="149"/>
      <c r="I90" s="140"/>
      <c r="J90" s="137"/>
      <c r="K90" s="137"/>
      <c r="P90" s="7"/>
    </row>
    <row r="91" spans="1:16" s="8" customFormat="1" ht="16.95" customHeight="1">
      <c r="A91" s="42"/>
      <c r="B91" s="87"/>
      <c r="C91" s="88"/>
      <c r="D91" s="43"/>
      <c r="E91" s="49"/>
      <c r="F91" s="50"/>
      <c r="G91" s="148"/>
      <c r="H91" s="149"/>
      <c r="I91" s="140"/>
      <c r="J91" s="137"/>
      <c r="K91" s="137"/>
      <c r="P91" s="7"/>
    </row>
    <row r="92" spans="1:16" s="8" customFormat="1" ht="16.95" customHeight="1">
      <c r="A92" s="42"/>
      <c r="B92" s="87"/>
      <c r="C92" s="88"/>
      <c r="D92" s="43"/>
      <c r="E92" s="49"/>
      <c r="F92" s="50"/>
      <c r="G92" s="148"/>
      <c r="H92" s="149"/>
      <c r="I92" s="140"/>
      <c r="J92" s="137"/>
      <c r="K92" s="137"/>
      <c r="P92" s="7"/>
    </row>
    <row r="93" spans="1:16" s="8" customFormat="1" ht="16.95" customHeight="1">
      <c r="A93" s="42"/>
      <c r="B93" s="87"/>
      <c r="C93" s="88"/>
      <c r="D93" s="43"/>
      <c r="E93" s="49"/>
      <c r="F93" s="50"/>
      <c r="G93" s="148"/>
      <c r="H93" s="149"/>
      <c r="I93" s="140"/>
      <c r="J93" s="137"/>
      <c r="K93" s="137"/>
      <c r="P93" s="7"/>
    </row>
    <row r="94" spans="1:16" s="8" customFormat="1" ht="16.95" customHeight="1">
      <c r="A94" s="42"/>
      <c r="B94" s="87"/>
      <c r="C94" s="88"/>
      <c r="D94" s="43"/>
      <c r="E94" s="49"/>
      <c r="F94" s="50"/>
      <c r="G94" s="148"/>
      <c r="H94" s="149"/>
      <c r="I94" s="140"/>
      <c r="J94" s="137"/>
      <c r="K94" s="137"/>
      <c r="P94" s="7"/>
    </row>
    <row r="95" spans="1:16" s="8" customFormat="1" ht="16.95" customHeight="1">
      <c r="A95" s="42"/>
      <c r="B95" s="87"/>
      <c r="C95" s="88"/>
      <c r="D95" s="43"/>
      <c r="E95" s="49"/>
      <c r="F95" s="50"/>
      <c r="G95" s="148"/>
      <c r="H95" s="149"/>
      <c r="I95" s="140"/>
      <c r="J95" s="137"/>
      <c r="K95" s="137"/>
      <c r="P95" s="7"/>
    </row>
    <row r="96" spans="1:16" s="8" customFormat="1" ht="16.95" customHeight="1">
      <c r="A96" s="42"/>
      <c r="B96" s="87"/>
      <c r="C96" s="88"/>
      <c r="D96" s="43"/>
      <c r="E96" s="49"/>
      <c r="F96" s="50"/>
      <c r="G96" s="148"/>
      <c r="H96" s="149"/>
      <c r="I96" s="140"/>
      <c r="J96" s="137"/>
      <c r="K96" s="137"/>
      <c r="P96" s="7"/>
    </row>
    <row r="97" spans="1:16" s="8" customFormat="1" ht="16.95" customHeight="1">
      <c r="A97" s="42"/>
      <c r="B97" s="87"/>
      <c r="C97" s="88"/>
      <c r="D97" s="43"/>
      <c r="E97" s="49"/>
      <c r="F97" s="50"/>
      <c r="G97" s="148"/>
      <c r="H97" s="149"/>
      <c r="I97" s="140"/>
      <c r="J97" s="137"/>
      <c r="K97" s="137"/>
      <c r="P97" s="7"/>
    </row>
    <row r="98" spans="1:16" s="8" customFormat="1" ht="16.95" customHeight="1">
      <c r="A98" s="42"/>
      <c r="B98" s="87"/>
      <c r="C98" s="88"/>
      <c r="D98" s="43"/>
      <c r="E98" s="49"/>
      <c r="F98" s="50"/>
      <c r="G98" s="148"/>
      <c r="H98" s="149"/>
      <c r="I98" s="140"/>
      <c r="J98" s="137"/>
      <c r="K98" s="137"/>
      <c r="P98" s="7"/>
    </row>
    <row r="99" spans="1:16" s="8" customFormat="1" ht="16.95" customHeight="1">
      <c r="A99" s="42"/>
      <c r="B99" s="87"/>
      <c r="C99" s="88"/>
      <c r="D99" s="43"/>
      <c r="E99" s="49"/>
      <c r="F99" s="50"/>
      <c r="G99" s="148"/>
      <c r="H99" s="149"/>
      <c r="I99" s="140"/>
      <c r="J99" s="137"/>
      <c r="K99" s="137"/>
      <c r="P99" s="7"/>
    </row>
    <row r="100" spans="1:16" s="8" customFormat="1" ht="16.95" customHeight="1">
      <c r="A100" s="42"/>
      <c r="B100" s="87"/>
      <c r="C100" s="88"/>
      <c r="D100" s="43"/>
      <c r="E100" s="49"/>
      <c r="F100" s="50"/>
      <c r="G100" s="148"/>
      <c r="H100" s="149"/>
      <c r="I100" s="140"/>
      <c r="J100" s="137"/>
      <c r="K100" s="137"/>
      <c r="P100" s="7"/>
    </row>
    <row r="101" spans="1:16" s="8" customFormat="1" ht="16.95" customHeight="1">
      <c r="A101" s="42"/>
      <c r="B101" s="87"/>
      <c r="C101" s="88"/>
      <c r="D101" s="43"/>
      <c r="E101" s="49"/>
      <c r="F101" s="50"/>
      <c r="G101" s="148"/>
      <c r="H101" s="149"/>
      <c r="I101" s="140"/>
      <c r="J101" s="137"/>
      <c r="K101" s="137"/>
      <c r="P101" s="7"/>
    </row>
    <row r="102" spans="1:16" s="8" customFormat="1" ht="16.95" customHeight="1">
      <c r="A102" s="42"/>
      <c r="B102" s="87"/>
      <c r="C102" s="88"/>
      <c r="D102" s="43"/>
      <c r="E102" s="49"/>
      <c r="F102" s="50"/>
      <c r="G102" s="148"/>
      <c r="H102" s="149"/>
      <c r="I102" s="140"/>
      <c r="J102" s="137"/>
      <c r="K102" s="137"/>
      <c r="P102" s="7"/>
    </row>
    <row r="103" spans="1:16" s="8" customFormat="1" ht="16.95" customHeight="1">
      <c r="A103" s="42"/>
      <c r="B103" s="87"/>
      <c r="C103" s="88"/>
      <c r="D103" s="43"/>
      <c r="E103" s="49"/>
      <c r="F103" s="50"/>
      <c r="G103" s="148"/>
      <c r="H103" s="149"/>
      <c r="I103" s="140"/>
      <c r="J103" s="137"/>
      <c r="K103" s="137"/>
      <c r="P103" s="7"/>
    </row>
    <row r="104" spans="1:16" s="8" customFormat="1" ht="16.95" customHeight="1">
      <c r="A104" s="42"/>
      <c r="B104" s="87"/>
      <c r="C104" s="88"/>
      <c r="D104" s="43"/>
      <c r="E104" s="49"/>
      <c r="F104" s="50"/>
      <c r="G104" s="148"/>
      <c r="H104" s="149"/>
      <c r="I104" s="140"/>
      <c r="J104" s="137"/>
      <c r="K104" s="137"/>
      <c r="P104" s="7"/>
    </row>
    <row r="105" spans="1:16" s="8" customFormat="1" ht="16.95" customHeight="1">
      <c r="A105" s="42"/>
      <c r="B105" s="87"/>
      <c r="C105" s="88"/>
      <c r="D105" s="43"/>
      <c r="E105" s="49"/>
      <c r="F105" s="50"/>
      <c r="G105" s="148"/>
      <c r="H105" s="149"/>
      <c r="I105" s="140"/>
      <c r="J105" s="137"/>
      <c r="K105" s="137"/>
      <c r="P105" s="7"/>
    </row>
    <row r="106" spans="1:16" s="8" customFormat="1" ht="16.95" customHeight="1">
      <c r="A106" s="42"/>
      <c r="B106" s="87"/>
      <c r="C106" s="88"/>
      <c r="D106" s="43"/>
      <c r="E106" s="49"/>
      <c r="F106" s="50"/>
      <c r="G106" s="148"/>
      <c r="H106" s="149"/>
      <c r="I106" s="140"/>
      <c r="J106" s="137"/>
      <c r="K106" s="137"/>
      <c r="P106" s="7"/>
    </row>
    <row r="107" spans="1:16" s="8" customFormat="1" ht="16.95" customHeight="1">
      <c r="A107" s="42"/>
      <c r="B107" s="87"/>
      <c r="C107" s="88"/>
      <c r="D107" s="43"/>
      <c r="E107" s="49"/>
      <c r="F107" s="50"/>
      <c r="G107" s="148"/>
      <c r="H107" s="149"/>
      <c r="I107" s="140"/>
      <c r="J107" s="137"/>
      <c r="K107" s="137"/>
      <c r="P107" s="7"/>
    </row>
    <row r="108" spans="1:16" s="8" customFormat="1" ht="16.95" customHeight="1">
      <c r="A108" s="42"/>
      <c r="B108" s="87"/>
      <c r="C108" s="88"/>
      <c r="D108" s="43"/>
      <c r="E108" s="49"/>
      <c r="F108" s="50"/>
      <c r="G108" s="148"/>
      <c r="H108" s="149"/>
      <c r="I108" s="140"/>
      <c r="J108" s="137"/>
      <c r="K108" s="137"/>
      <c r="P108" s="7"/>
    </row>
    <row r="109" spans="1:16" s="8" customFormat="1" ht="16.95" customHeight="1">
      <c r="A109" s="42"/>
      <c r="B109" s="87"/>
      <c r="C109" s="88"/>
      <c r="D109" s="43"/>
      <c r="E109" s="49"/>
      <c r="F109" s="50"/>
      <c r="G109" s="148"/>
      <c r="H109" s="149"/>
      <c r="I109" s="140"/>
      <c r="J109" s="137"/>
      <c r="K109" s="137"/>
      <c r="P109" s="7"/>
    </row>
    <row r="110" spans="1:16" s="8" customFormat="1" ht="16.95" customHeight="1">
      <c r="A110" s="42"/>
      <c r="B110" s="87"/>
      <c r="C110" s="88"/>
      <c r="D110" s="43"/>
      <c r="E110" s="49"/>
      <c r="F110" s="50"/>
      <c r="G110" s="148"/>
      <c r="H110" s="149"/>
      <c r="I110" s="140"/>
      <c r="J110" s="137"/>
      <c r="K110" s="137"/>
      <c r="P110" s="7"/>
    </row>
    <row r="111" spans="1:16" s="8" customFormat="1" ht="16.95" customHeight="1">
      <c r="A111" s="42"/>
      <c r="B111" s="87"/>
      <c r="C111" s="88"/>
      <c r="D111" s="43"/>
      <c r="E111" s="49"/>
      <c r="F111" s="50"/>
      <c r="G111" s="148"/>
      <c r="H111" s="149"/>
      <c r="I111" s="140"/>
      <c r="J111" s="137"/>
      <c r="K111" s="137"/>
      <c r="P111" s="7"/>
    </row>
    <row r="112" spans="1:16" s="8" customFormat="1" ht="16.95" customHeight="1">
      <c r="A112" s="42"/>
      <c r="B112" s="87"/>
      <c r="C112" s="88"/>
      <c r="D112" s="43"/>
      <c r="E112" s="49"/>
      <c r="F112" s="50"/>
      <c r="G112" s="148"/>
      <c r="H112" s="149"/>
      <c r="I112" s="140"/>
      <c r="J112" s="137"/>
      <c r="K112" s="137"/>
      <c r="P112" s="7"/>
    </row>
    <row r="113" spans="1:16" s="8" customFormat="1" ht="16.95" customHeight="1">
      <c r="A113" s="42"/>
      <c r="B113" s="87"/>
      <c r="C113" s="88"/>
      <c r="D113" s="43"/>
      <c r="E113" s="49"/>
      <c r="F113" s="50"/>
      <c r="G113" s="148"/>
      <c r="H113" s="149"/>
      <c r="I113" s="140"/>
      <c r="J113" s="137"/>
      <c r="K113" s="137"/>
      <c r="P113" s="7"/>
    </row>
    <row r="114" spans="1:16" s="8" customFormat="1" ht="16.95" customHeight="1">
      <c r="A114" s="42"/>
      <c r="B114" s="87"/>
      <c r="C114" s="88"/>
      <c r="D114" s="43"/>
      <c r="E114" s="49"/>
      <c r="F114" s="50"/>
      <c r="G114" s="148"/>
      <c r="H114" s="149"/>
      <c r="I114" s="140"/>
      <c r="J114" s="137"/>
      <c r="K114" s="137"/>
      <c r="P114" s="7"/>
    </row>
    <row r="115" spans="1:16" s="8" customFormat="1" ht="16.95" customHeight="1">
      <c r="A115" s="42"/>
      <c r="B115" s="87"/>
      <c r="C115" s="88"/>
      <c r="D115" s="43"/>
      <c r="E115" s="49"/>
      <c r="F115" s="50"/>
      <c r="G115" s="148"/>
      <c r="H115" s="149"/>
      <c r="I115" s="140"/>
      <c r="J115" s="137"/>
      <c r="K115" s="137"/>
      <c r="P115" s="7"/>
    </row>
    <row r="116" spans="1:16" s="8" customFormat="1" ht="16.95" customHeight="1">
      <c r="A116" s="42"/>
      <c r="B116" s="87"/>
      <c r="C116" s="88"/>
      <c r="D116" s="43"/>
      <c r="E116" s="49"/>
      <c r="F116" s="50"/>
      <c r="G116" s="148"/>
      <c r="H116" s="149"/>
      <c r="I116" s="140"/>
      <c r="J116" s="137"/>
      <c r="K116" s="137"/>
      <c r="P116" s="7"/>
    </row>
    <row r="117" spans="1:16" s="8" customFormat="1" ht="16.95" customHeight="1">
      <c r="A117" s="42"/>
      <c r="B117" s="87"/>
      <c r="C117" s="88"/>
      <c r="D117" s="43"/>
      <c r="E117" s="49"/>
      <c r="F117" s="50"/>
      <c r="G117" s="148"/>
      <c r="H117" s="149"/>
      <c r="I117" s="140"/>
      <c r="J117" s="137"/>
      <c r="K117" s="137"/>
      <c r="P117" s="7"/>
    </row>
    <row r="118" spans="1:16" s="8" customFormat="1" ht="16.95" customHeight="1">
      <c r="A118" s="42"/>
      <c r="B118" s="87"/>
      <c r="C118" s="88"/>
      <c r="D118" s="43"/>
      <c r="E118" s="49"/>
      <c r="F118" s="50"/>
      <c r="G118" s="148"/>
      <c r="H118" s="149"/>
      <c r="I118" s="140"/>
      <c r="J118" s="137"/>
      <c r="K118" s="137"/>
      <c r="P118" s="7"/>
    </row>
    <row r="119" spans="1:16" s="8" customFormat="1" ht="16.95" customHeight="1">
      <c r="A119" s="42"/>
      <c r="B119" s="87"/>
      <c r="C119" s="88"/>
      <c r="D119" s="43"/>
      <c r="E119" s="49"/>
      <c r="F119" s="50"/>
      <c r="G119" s="148"/>
      <c r="H119" s="149"/>
      <c r="I119" s="140"/>
      <c r="J119" s="137"/>
      <c r="K119" s="137"/>
      <c r="P119" s="7"/>
    </row>
    <row r="120" spans="1:16" s="8" customFormat="1" ht="16.95" customHeight="1">
      <c r="A120" s="42"/>
      <c r="B120" s="87"/>
      <c r="C120" s="88"/>
      <c r="D120" s="43"/>
      <c r="E120" s="49"/>
      <c r="F120" s="50"/>
      <c r="G120" s="148"/>
      <c r="H120" s="149"/>
      <c r="I120" s="140"/>
      <c r="J120" s="137"/>
      <c r="K120" s="137"/>
      <c r="P120" s="7"/>
    </row>
    <row r="121" spans="1:16" s="8" customFormat="1" ht="16.95" customHeight="1">
      <c r="A121" s="42"/>
      <c r="B121" s="87"/>
      <c r="C121" s="88"/>
      <c r="D121" s="43"/>
      <c r="E121" s="49"/>
      <c r="F121" s="50"/>
      <c r="G121" s="148"/>
      <c r="H121" s="149"/>
      <c r="I121" s="140"/>
      <c r="J121" s="137"/>
      <c r="K121" s="137"/>
      <c r="P121" s="7"/>
    </row>
    <row r="122" spans="1:16" s="8" customFormat="1" ht="16.95" customHeight="1">
      <c r="A122" s="42"/>
      <c r="B122" s="87"/>
      <c r="C122" s="88"/>
      <c r="D122" s="43"/>
      <c r="E122" s="49"/>
      <c r="F122" s="50"/>
      <c r="G122" s="148"/>
      <c r="H122" s="149"/>
      <c r="I122" s="140"/>
      <c r="J122" s="137"/>
      <c r="K122" s="137"/>
      <c r="P122" s="7"/>
    </row>
    <row r="123" spans="1:16" s="8" customFormat="1" ht="16.95" customHeight="1">
      <c r="A123" s="42"/>
      <c r="B123" s="87"/>
      <c r="C123" s="88"/>
      <c r="D123" s="43"/>
      <c r="E123" s="49"/>
      <c r="F123" s="50"/>
      <c r="G123" s="148"/>
      <c r="H123" s="149"/>
      <c r="I123" s="140"/>
      <c r="J123" s="137"/>
      <c r="K123" s="137"/>
      <c r="P123" s="7"/>
    </row>
    <row r="124" spans="1:16" s="8" customFormat="1" ht="16.95" customHeight="1">
      <c r="A124" s="42"/>
      <c r="B124" s="87"/>
      <c r="C124" s="88"/>
      <c r="D124" s="43"/>
      <c r="E124" s="49"/>
      <c r="F124" s="50"/>
      <c r="G124" s="148"/>
      <c r="H124" s="149"/>
      <c r="I124" s="140"/>
      <c r="J124" s="137"/>
      <c r="K124" s="137"/>
      <c r="P124" s="7"/>
    </row>
    <row r="125" spans="1:16" s="8" customFormat="1" ht="16.95" customHeight="1">
      <c r="A125" s="42"/>
      <c r="B125" s="87"/>
      <c r="C125" s="88"/>
      <c r="D125" s="43"/>
      <c r="E125" s="49"/>
      <c r="F125" s="50"/>
      <c r="G125" s="148"/>
      <c r="H125" s="149"/>
      <c r="I125" s="140"/>
      <c r="J125" s="137"/>
      <c r="K125" s="137"/>
      <c r="P125" s="7"/>
    </row>
    <row r="126" spans="1:16" s="8" customFormat="1" ht="16.95" customHeight="1">
      <c r="A126" s="42"/>
      <c r="B126" s="87"/>
      <c r="C126" s="88"/>
      <c r="D126" s="43"/>
      <c r="E126" s="49"/>
      <c r="F126" s="50"/>
      <c r="G126" s="148"/>
      <c r="H126" s="149"/>
      <c r="I126" s="140"/>
      <c r="J126" s="137"/>
      <c r="K126" s="137"/>
      <c r="P126" s="7"/>
    </row>
    <row r="127" spans="1:16" s="8" customFormat="1" ht="16.95" customHeight="1">
      <c r="A127" s="42"/>
      <c r="B127" s="87"/>
      <c r="C127" s="88"/>
      <c r="D127" s="43"/>
      <c r="E127" s="49"/>
      <c r="F127" s="50"/>
      <c r="G127" s="148"/>
      <c r="H127" s="149"/>
      <c r="I127" s="140"/>
      <c r="J127" s="137"/>
      <c r="K127" s="137"/>
      <c r="P127" s="7"/>
    </row>
    <row r="128" spans="1:16" s="8" customFormat="1" ht="16.95" customHeight="1">
      <c r="A128" s="42"/>
      <c r="B128" s="87"/>
      <c r="C128" s="88"/>
      <c r="D128" s="43"/>
      <c r="E128" s="49"/>
      <c r="F128" s="50"/>
      <c r="G128" s="148"/>
      <c r="H128" s="149"/>
      <c r="I128" s="140"/>
      <c r="J128" s="137"/>
      <c r="K128" s="137"/>
      <c r="P128" s="7"/>
    </row>
    <row r="129" spans="1:16" s="8" customFormat="1" ht="16.95" customHeight="1">
      <c r="A129" s="42"/>
      <c r="B129" s="87"/>
      <c r="C129" s="88"/>
      <c r="D129" s="43"/>
      <c r="E129" s="49"/>
      <c r="F129" s="50"/>
      <c r="G129" s="148"/>
      <c r="H129" s="149"/>
      <c r="I129" s="140"/>
      <c r="J129" s="137"/>
      <c r="K129" s="137"/>
      <c r="P129" s="7"/>
    </row>
    <row r="130" spans="1:16" s="8" customFormat="1" ht="16.95" customHeight="1">
      <c r="A130" s="42"/>
      <c r="B130" s="87"/>
      <c r="C130" s="88"/>
      <c r="D130" s="43"/>
      <c r="E130" s="49"/>
      <c r="F130" s="50"/>
      <c r="G130" s="148"/>
      <c r="H130" s="149"/>
      <c r="I130" s="140"/>
      <c r="J130" s="137"/>
      <c r="K130" s="137"/>
      <c r="P130" s="7"/>
    </row>
    <row r="131" spans="1:16" s="8" customFormat="1" ht="16.95" customHeight="1">
      <c r="A131" s="42"/>
      <c r="B131" s="87"/>
      <c r="C131" s="88"/>
      <c r="D131" s="43"/>
      <c r="E131" s="49"/>
      <c r="F131" s="50"/>
      <c r="G131" s="148"/>
      <c r="H131" s="149"/>
      <c r="I131" s="140"/>
      <c r="J131" s="137"/>
      <c r="K131" s="137"/>
      <c r="P131" s="7"/>
    </row>
    <row r="132" spans="1:16" s="8" customFormat="1" ht="16.95" customHeight="1">
      <c r="A132" s="42"/>
      <c r="B132" s="87"/>
      <c r="C132" s="88"/>
      <c r="D132" s="43"/>
      <c r="E132" s="49"/>
      <c r="F132" s="50"/>
      <c r="G132" s="148"/>
      <c r="H132" s="149"/>
      <c r="I132" s="140"/>
      <c r="J132" s="137"/>
      <c r="K132" s="137"/>
      <c r="P132" s="7"/>
    </row>
    <row r="133" spans="1:16" s="8" customFormat="1" ht="16.95" customHeight="1">
      <c r="A133" s="42"/>
      <c r="B133" s="87"/>
      <c r="C133" s="88"/>
      <c r="D133" s="43"/>
      <c r="E133" s="49"/>
      <c r="F133" s="50"/>
      <c r="G133" s="148"/>
      <c r="H133" s="149"/>
      <c r="I133" s="140"/>
      <c r="J133" s="137"/>
      <c r="K133" s="137"/>
      <c r="P133" s="7"/>
    </row>
    <row r="134" spans="1:16" s="8" customFormat="1" ht="16.95" customHeight="1">
      <c r="A134" s="42"/>
      <c r="B134" s="87"/>
      <c r="C134" s="88"/>
      <c r="D134" s="43"/>
      <c r="E134" s="49"/>
      <c r="F134" s="50"/>
      <c r="G134" s="148"/>
      <c r="H134" s="149"/>
      <c r="I134" s="140"/>
      <c r="J134" s="137"/>
      <c r="K134" s="137"/>
      <c r="P134" s="7"/>
    </row>
    <row r="135" spans="1:16" s="8" customFormat="1" ht="16.95" customHeight="1">
      <c r="A135" s="42"/>
      <c r="B135" s="87"/>
      <c r="C135" s="88"/>
      <c r="D135" s="43"/>
      <c r="E135" s="49"/>
      <c r="F135" s="50"/>
      <c r="G135" s="148"/>
      <c r="H135" s="149"/>
      <c r="I135" s="140"/>
      <c r="J135" s="137"/>
      <c r="K135" s="137"/>
      <c r="P135" s="7"/>
    </row>
    <row r="136" spans="1:16" s="8" customFormat="1" ht="16.95" customHeight="1">
      <c r="A136" s="42"/>
      <c r="B136" s="87"/>
      <c r="C136" s="88"/>
      <c r="D136" s="43"/>
      <c r="E136" s="49"/>
      <c r="F136" s="50"/>
      <c r="G136" s="148"/>
      <c r="H136" s="149"/>
      <c r="I136" s="140"/>
      <c r="J136" s="137"/>
      <c r="K136" s="137"/>
      <c r="P136" s="7"/>
    </row>
    <row r="137" spans="1:16" s="8" customFormat="1" ht="16.95" customHeight="1">
      <c r="A137" s="42"/>
      <c r="B137" s="87"/>
      <c r="C137" s="88"/>
      <c r="D137" s="43"/>
      <c r="E137" s="49"/>
      <c r="F137" s="50"/>
      <c r="G137" s="148"/>
      <c r="H137" s="149"/>
      <c r="I137" s="140"/>
      <c r="J137" s="137"/>
      <c r="K137" s="137"/>
      <c r="P137" s="7"/>
    </row>
    <row r="138" spans="1:16" s="8" customFormat="1" ht="16.95" customHeight="1">
      <c r="A138" s="42"/>
      <c r="B138" s="87"/>
      <c r="C138" s="88"/>
      <c r="D138" s="43"/>
      <c r="E138" s="49"/>
      <c r="F138" s="50"/>
      <c r="G138" s="148"/>
      <c r="H138" s="149"/>
      <c r="I138" s="140"/>
      <c r="J138" s="137"/>
      <c r="K138" s="137"/>
      <c r="P138" s="7"/>
    </row>
    <row r="139" spans="1:16" s="8" customFormat="1" ht="16.95" customHeight="1">
      <c r="A139" s="42"/>
      <c r="B139" s="87"/>
      <c r="C139" s="88"/>
      <c r="D139" s="43"/>
      <c r="E139" s="49"/>
      <c r="F139" s="50"/>
      <c r="G139" s="148"/>
      <c r="H139" s="149"/>
      <c r="I139" s="140"/>
      <c r="J139" s="137"/>
      <c r="K139" s="137"/>
      <c r="P139" s="7"/>
    </row>
    <row r="140" spans="1:16" s="8" customFormat="1" ht="16.95" customHeight="1">
      <c r="A140" s="42"/>
      <c r="B140" s="87"/>
      <c r="C140" s="88"/>
      <c r="D140" s="43"/>
      <c r="E140" s="49"/>
      <c r="F140" s="50"/>
      <c r="G140" s="148"/>
      <c r="H140" s="149"/>
      <c r="I140" s="140"/>
      <c r="J140" s="137"/>
      <c r="K140" s="137"/>
      <c r="P140" s="7"/>
    </row>
    <row r="141" spans="1:16" s="8" customFormat="1" ht="16.95" customHeight="1">
      <c r="A141" s="42"/>
      <c r="B141" s="87"/>
      <c r="C141" s="88"/>
      <c r="D141" s="43"/>
      <c r="E141" s="49"/>
      <c r="F141" s="50"/>
      <c r="G141" s="148"/>
      <c r="H141" s="149"/>
      <c r="I141" s="140"/>
      <c r="J141" s="137"/>
      <c r="K141" s="137"/>
      <c r="P141" s="7"/>
    </row>
    <row r="142" spans="1:16" s="8" customFormat="1" ht="16.95" customHeight="1">
      <c r="A142" s="42"/>
      <c r="B142" s="87"/>
      <c r="C142" s="88"/>
      <c r="D142" s="43"/>
      <c r="E142" s="49"/>
      <c r="F142" s="50"/>
      <c r="G142" s="148"/>
      <c r="H142" s="149"/>
      <c r="I142" s="140"/>
      <c r="J142" s="137"/>
      <c r="K142" s="137"/>
      <c r="P142" s="7"/>
    </row>
    <row r="143" spans="1:16" s="8" customFormat="1" ht="16.95" customHeight="1">
      <c r="A143" s="42"/>
      <c r="B143" s="87"/>
      <c r="C143" s="88"/>
      <c r="D143" s="43"/>
      <c r="E143" s="49"/>
      <c r="F143" s="50"/>
      <c r="G143" s="148"/>
      <c r="H143" s="149"/>
      <c r="I143" s="140"/>
      <c r="J143" s="137"/>
      <c r="K143" s="137"/>
      <c r="P143" s="7"/>
    </row>
    <row r="144" spans="1:16" s="8" customFormat="1" ht="16.95" customHeight="1">
      <c r="A144" s="42"/>
      <c r="B144" s="87"/>
      <c r="C144" s="88"/>
      <c r="D144" s="43"/>
      <c r="E144" s="49"/>
      <c r="F144" s="50"/>
      <c r="G144" s="148"/>
      <c r="H144" s="149"/>
      <c r="I144" s="140"/>
      <c r="J144" s="137"/>
      <c r="K144" s="137"/>
      <c r="P144" s="7"/>
    </row>
    <row r="145" spans="1:16" s="8" customFormat="1" ht="16.95" customHeight="1">
      <c r="A145" s="42"/>
      <c r="B145" s="87"/>
      <c r="C145" s="88"/>
      <c r="D145" s="43"/>
      <c r="E145" s="49"/>
      <c r="F145" s="50"/>
      <c r="G145" s="148"/>
      <c r="H145" s="149"/>
      <c r="I145" s="140"/>
      <c r="J145" s="137"/>
      <c r="K145" s="137"/>
      <c r="P145" s="7"/>
    </row>
    <row r="146" spans="1:16" s="8" customFormat="1" ht="16.95" customHeight="1">
      <c r="A146" s="42"/>
      <c r="B146" s="87"/>
      <c r="C146" s="88"/>
      <c r="D146" s="43"/>
      <c r="E146" s="49"/>
      <c r="F146" s="50"/>
      <c r="G146" s="148"/>
      <c r="H146" s="149"/>
      <c r="I146" s="140"/>
      <c r="J146" s="137"/>
      <c r="K146" s="137"/>
      <c r="P146" s="7"/>
    </row>
    <row r="147" spans="1:16" s="8" customFormat="1" ht="16.95" customHeight="1">
      <c r="A147" s="42"/>
      <c r="B147" s="87"/>
      <c r="C147" s="88"/>
      <c r="D147" s="43"/>
      <c r="E147" s="49"/>
      <c r="F147" s="50"/>
      <c r="G147" s="148"/>
      <c r="H147" s="149"/>
      <c r="I147" s="140"/>
      <c r="J147" s="137"/>
      <c r="K147" s="137"/>
      <c r="P147" s="7"/>
    </row>
    <row r="148" spans="1:16" s="8" customFormat="1" ht="16.95" customHeight="1">
      <c r="A148" s="42"/>
      <c r="B148" s="87"/>
      <c r="C148" s="88"/>
      <c r="D148" s="43"/>
      <c r="E148" s="49"/>
      <c r="F148" s="50"/>
      <c r="G148" s="148"/>
      <c r="H148" s="149"/>
      <c r="I148" s="140"/>
      <c r="J148" s="137"/>
      <c r="K148" s="137"/>
      <c r="P148" s="7"/>
    </row>
    <row r="149" spans="1:16" s="8" customFormat="1" ht="16.95" customHeight="1">
      <c r="A149" s="42"/>
      <c r="B149" s="87"/>
      <c r="C149" s="88"/>
      <c r="D149" s="43"/>
      <c r="E149" s="49"/>
      <c r="F149" s="50"/>
      <c r="G149" s="148"/>
      <c r="H149" s="149"/>
      <c r="I149" s="140"/>
      <c r="J149" s="137"/>
      <c r="K149" s="137"/>
      <c r="P149" s="7"/>
    </row>
    <row r="150" spans="1:16" s="8" customFormat="1" ht="16.95" customHeight="1">
      <c r="A150" s="42"/>
      <c r="B150" s="87"/>
      <c r="C150" s="88"/>
      <c r="D150" s="43"/>
      <c r="E150" s="49"/>
      <c r="F150" s="50"/>
      <c r="G150" s="148"/>
      <c r="H150" s="149"/>
      <c r="I150" s="140"/>
      <c r="J150" s="137"/>
      <c r="K150" s="137"/>
      <c r="P150" s="7"/>
    </row>
    <row r="151" spans="1:16" s="8" customFormat="1" ht="16.95" customHeight="1">
      <c r="A151" s="42"/>
      <c r="B151" s="87"/>
      <c r="C151" s="88"/>
      <c r="D151" s="43"/>
      <c r="E151" s="49"/>
      <c r="F151" s="50"/>
      <c r="G151" s="148"/>
      <c r="H151" s="149"/>
      <c r="I151" s="140"/>
      <c r="J151" s="137"/>
      <c r="K151" s="137"/>
      <c r="P151" s="7"/>
    </row>
    <row r="152" spans="1:16" s="8" customFormat="1" ht="16.95" customHeight="1">
      <c r="A152" s="42"/>
      <c r="B152" s="87"/>
      <c r="C152" s="88"/>
      <c r="D152" s="43"/>
      <c r="E152" s="49"/>
      <c r="F152" s="50"/>
      <c r="G152" s="148"/>
      <c r="H152" s="149"/>
      <c r="I152" s="140"/>
      <c r="J152" s="137"/>
      <c r="K152" s="137"/>
      <c r="P152" s="7"/>
    </row>
    <row r="153" spans="1:16" s="8" customFormat="1" ht="16.95" customHeight="1">
      <c r="A153" s="42"/>
      <c r="B153" s="87"/>
      <c r="C153" s="88"/>
      <c r="D153" s="43"/>
      <c r="E153" s="49"/>
      <c r="F153" s="50"/>
      <c r="G153" s="148"/>
      <c r="H153" s="149"/>
      <c r="I153" s="140"/>
      <c r="J153" s="137"/>
      <c r="K153" s="137"/>
      <c r="P153" s="7"/>
    </row>
    <row r="154" spans="1:16" s="8" customFormat="1" ht="16.95" customHeight="1">
      <c r="A154" s="42"/>
      <c r="B154" s="87"/>
      <c r="C154" s="88"/>
      <c r="D154" s="43"/>
      <c r="E154" s="49"/>
      <c r="F154" s="50"/>
      <c r="G154" s="148"/>
      <c r="H154" s="149"/>
      <c r="I154" s="140"/>
      <c r="J154" s="137"/>
      <c r="K154" s="137"/>
      <c r="P154" s="7"/>
    </row>
    <row r="155" spans="1:16" s="8" customFormat="1" ht="16.95" customHeight="1">
      <c r="A155" s="42"/>
      <c r="B155" s="87"/>
      <c r="C155" s="88"/>
      <c r="D155" s="43"/>
      <c r="E155" s="49"/>
      <c r="F155" s="50"/>
      <c r="G155" s="148"/>
      <c r="H155" s="149"/>
      <c r="I155" s="140"/>
      <c r="J155" s="137"/>
      <c r="K155" s="137"/>
      <c r="P155" s="7"/>
    </row>
    <row r="156" spans="1:16" s="8" customFormat="1" ht="16.95" customHeight="1">
      <c r="A156" s="42"/>
      <c r="B156" s="87"/>
      <c r="C156" s="88"/>
      <c r="D156" s="43"/>
      <c r="E156" s="49"/>
      <c r="F156" s="50"/>
      <c r="G156" s="148"/>
      <c r="H156" s="149"/>
      <c r="I156" s="140"/>
      <c r="J156" s="137"/>
      <c r="K156" s="137"/>
      <c r="P156" s="7"/>
    </row>
    <row r="157" spans="1:16" s="8" customFormat="1" ht="16.95" customHeight="1">
      <c r="A157" s="42"/>
      <c r="B157" s="87"/>
      <c r="C157" s="88"/>
      <c r="D157" s="43"/>
      <c r="E157" s="49"/>
      <c r="F157" s="50"/>
      <c r="G157" s="148"/>
      <c r="H157" s="149"/>
      <c r="I157" s="140"/>
      <c r="J157" s="137"/>
      <c r="K157" s="137"/>
      <c r="P157" s="7"/>
    </row>
    <row r="158" spans="1:16" s="8" customFormat="1" ht="16.95" customHeight="1">
      <c r="A158" s="42"/>
      <c r="B158" s="87"/>
      <c r="C158" s="88"/>
      <c r="D158" s="43"/>
      <c r="E158" s="49"/>
      <c r="F158" s="50"/>
      <c r="G158" s="148"/>
      <c r="H158" s="149"/>
      <c r="I158" s="140"/>
      <c r="J158" s="137"/>
      <c r="K158" s="137"/>
      <c r="P158" s="7"/>
    </row>
    <row r="159" spans="1:16" s="8" customFormat="1" ht="16.95" customHeight="1">
      <c r="A159" s="42"/>
      <c r="B159" s="87"/>
      <c r="C159" s="88"/>
      <c r="D159" s="43"/>
      <c r="E159" s="49"/>
      <c r="F159" s="50"/>
      <c r="G159" s="148"/>
      <c r="H159" s="149"/>
      <c r="I159" s="140"/>
      <c r="J159" s="137"/>
      <c r="K159" s="137"/>
      <c r="P159" s="7"/>
    </row>
    <row r="160" spans="1:16" s="8" customFormat="1" ht="16.95" customHeight="1">
      <c r="A160" s="42"/>
      <c r="B160" s="87"/>
      <c r="C160" s="88"/>
      <c r="D160" s="43"/>
      <c r="E160" s="49"/>
      <c r="F160" s="50"/>
      <c r="G160" s="148"/>
      <c r="H160" s="149"/>
      <c r="I160" s="140"/>
      <c r="J160" s="137"/>
      <c r="K160" s="137"/>
      <c r="P160" s="7"/>
    </row>
    <row r="161" spans="1:16" s="8" customFormat="1" ht="16.95" customHeight="1">
      <c r="A161" s="42"/>
      <c r="B161" s="87"/>
      <c r="C161" s="88"/>
      <c r="D161" s="43"/>
      <c r="E161" s="49"/>
      <c r="F161" s="50"/>
      <c r="G161" s="148"/>
      <c r="H161" s="149"/>
      <c r="I161" s="140"/>
      <c r="J161" s="137"/>
      <c r="K161" s="137"/>
      <c r="P161" s="7"/>
    </row>
    <row r="162" spans="1:16" s="8" customFormat="1" ht="16.95" customHeight="1">
      <c r="A162" s="42"/>
      <c r="B162" s="87"/>
      <c r="C162" s="88"/>
      <c r="D162" s="43"/>
      <c r="E162" s="49"/>
      <c r="F162" s="50"/>
      <c r="G162" s="148"/>
      <c r="H162" s="149"/>
      <c r="I162" s="140"/>
      <c r="J162" s="137"/>
      <c r="K162" s="137"/>
      <c r="P162" s="7"/>
    </row>
    <row r="163" spans="1:16" s="8" customFormat="1" ht="16.95" customHeight="1">
      <c r="A163" s="42"/>
      <c r="B163" s="87"/>
      <c r="C163" s="88"/>
      <c r="D163" s="43"/>
      <c r="E163" s="49"/>
      <c r="F163" s="50"/>
      <c r="G163" s="148"/>
      <c r="H163" s="149"/>
      <c r="I163" s="140"/>
      <c r="J163" s="137"/>
      <c r="K163" s="137"/>
      <c r="P163" s="7"/>
    </row>
    <row r="164" spans="1:16" s="8" customFormat="1" ht="16.95" customHeight="1">
      <c r="A164" s="42"/>
      <c r="B164" s="87"/>
      <c r="C164" s="88"/>
      <c r="D164" s="43"/>
      <c r="E164" s="49"/>
      <c r="F164" s="50"/>
      <c r="G164" s="148"/>
      <c r="H164" s="149"/>
      <c r="I164" s="140"/>
      <c r="J164" s="137"/>
      <c r="K164" s="137"/>
      <c r="P164" s="7"/>
    </row>
    <row r="165" spans="1:16" s="8" customFormat="1" ht="16.95" customHeight="1">
      <c r="A165" s="42"/>
      <c r="B165" s="87"/>
      <c r="C165" s="88"/>
      <c r="D165" s="43"/>
      <c r="E165" s="49"/>
      <c r="F165" s="50"/>
      <c r="G165" s="148"/>
      <c r="H165" s="149"/>
      <c r="I165" s="140"/>
      <c r="J165" s="137"/>
      <c r="K165" s="137"/>
      <c r="P165" s="7"/>
    </row>
    <row r="166" spans="1:16" s="8" customFormat="1" ht="16.95" customHeight="1">
      <c r="A166" s="42"/>
      <c r="B166" s="87"/>
      <c r="C166" s="88"/>
      <c r="D166" s="43"/>
      <c r="E166" s="49"/>
      <c r="F166" s="50"/>
      <c r="G166" s="148"/>
      <c r="H166" s="149"/>
      <c r="I166" s="140"/>
      <c r="J166" s="137"/>
      <c r="K166" s="137"/>
      <c r="P166" s="7"/>
    </row>
    <row r="167" spans="1:16" s="8" customFormat="1" ht="16.95" customHeight="1">
      <c r="A167" s="42"/>
      <c r="B167" s="87"/>
      <c r="C167" s="88"/>
      <c r="D167" s="43"/>
      <c r="E167" s="49"/>
      <c r="F167" s="50"/>
      <c r="G167" s="148"/>
      <c r="H167" s="149"/>
      <c r="I167" s="140"/>
      <c r="J167" s="137"/>
      <c r="K167" s="137"/>
      <c r="P167" s="7"/>
    </row>
    <row r="168" spans="1:16" s="8" customFormat="1" ht="16.95" customHeight="1">
      <c r="A168" s="42"/>
      <c r="B168" s="87"/>
      <c r="C168" s="88"/>
      <c r="D168" s="43"/>
      <c r="E168" s="49"/>
      <c r="F168" s="50"/>
      <c r="G168" s="148"/>
      <c r="H168" s="149"/>
      <c r="I168" s="140"/>
      <c r="J168" s="137"/>
      <c r="K168" s="137"/>
      <c r="P168" s="7"/>
    </row>
    <row r="169" spans="1:16" s="8" customFormat="1" ht="16.95" customHeight="1">
      <c r="A169" s="42"/>
      <c r="B169" s="87"/>
      <c r="C169" s="88"/>
      <c r="D169" s="43"/>
      <c r="E169" s="49"/>
      <c r="F169" s="50"/>
      <c r="G169" s="148"/>
      <c r="H169" s="149"/>
      <c r="I169" s="140"/>
      <c r="J169" s="137"/>
      <c r="K169" s="137"/>
      <c r="P169" s="7"/>
    </row>
    <row r="170" spans="1:16" s="8" customFormat="1" ht="16.95" customHeight="1">
      <c r="A170" s="42"/>
      <c r="B170" s="87"/>
      <c r="C170" s="88"/>
      <c r="D170" s="43"/>
      <c r="E170" s="49"/>
      <c r="F170" s="50"/>
      <c r="G170" s="148"/>
      <c r="H170" s="149"/>
      <c r="I170" s="140"/>
      <c r="J170" s="137"/>
      <c r="K170" s="137"/>
      <c r="P170" s="7"/>
    </row>
    <row r="171" spans="1:16" s="8" customFormat="1" ht="16.95" customHeight="1">
      <c r="A171" s="42"/>
      <c r="B171" s="87"/>
      <c r="C171" s="88"/>
      <c r="D171" s="43"/>
      <c r="E171" s="49"/>
      <c r="F171" s="50"/>
      <c r="G171" s="148"/>
      <c r="H171" s="149"/>
      <c r="I171" s="140"/>
      <c r="J171" s="137"/>
      <c r="K171" s="137"/>
      <c r="P171" s="7"/>
    </row>
    <row r="172" spans="1:16" s="8" customFormat="1" ht="16.95" customHeight="1">
      <c r="A172" s="42"/>
      <c r="B172" s="87"/>
      <c r="C172" s="88"/>
      <c r="D172" s="43"/>
      <c r="E172" s="49"/>
      <c r="F172" s="50"/>
      <c r="G172" s="148"/>
      <c r="H172" s="149"/>
      <c r="I172" s="140"/>
      <c r="J172" s="137"/>
      <c r="K172" s="137"/>
      <c r="P172" s="7"/>
    </row>
    <row r="173" spans="1:16" s="8" customFormat="1" ht="16.95" customHeight="1">
      <c r="A173" s="42"/>
      <c r="B173" s="87"/>
      <c r="C173" s="88"/>
      <c r="D173" s="43"/>
      <c r="E173" s="49"/>
      <c r="F173" s="50"/>
      <c r="G173" s="148"/>
      <c r="H173" s="149"/>
      <c r="I173" s="140"/>
      <c r="J173" s="137"/>
      <c r="K173" s="137"/>
      <c r="P173" s="7"/>
    </row>
    <row r="174" spans="1:16" s="8" customFormat="1" ht="16.95" customHeight="1">
      <c r="A174" s="42"/>
      <c r="B174" s="87"/>
      <c r="C174" s="88"/>
      <c r="D174" s="43"/>
      <c r="E174" s="49"/>
      <c r="F174" s="50"/>
      <c r="G174" s="148"/>
      <c r="H174" s="149"/>
      <c r="I174" s="140"/>
      <c r="J174" s="137"/>
      <c r="K174" s="137"/>
      <c r="P174" s="7"/>
    </row>
    <row r="175" spans="1:16" s="8" customFormat="1" ht="16.95" customHeight="1">
      <c r="A175" s="42"/>
      <c r="B175" s="87"/>
      <c r="C175" s="88"/>
      <c r="D175" s="43"/>
      <c r="E175" s="49"/>
      <c r="F175" s="50"/>
      <c r="G175" s="148"/>
      <c r="H175" s="149"/>
      <c r="I175" s="140"/>
      <c r="J175" s="137"/>
      <c r="K175" s="137"/>
      <c r="P175" s="7"/>
    </row>
    <row r="176" spans="1:16" s="8" customFormat="1" ht="16.95" customHeight="1">
      <c r="A176" s="42"/>
      <c r="B176" s="87"/>
      <c r="C176" s="88"/>
      <c r="D176" s="43"/>
      <c r="E176" s="49"/>
      <c r="F176" s="50"/>
      <c r="G176" s="148"/>
      <c r="H176" s="149"/>
      <c r="I176" s="140"/>
      <c r="J176" s="137"/>
      <c r="K176" s="137"/>
      <c r="P176" s="7"/>
    </row>
    <row r="177" spans="1:16" s="8" customFormat="1" ht="16.95" customHeight="1">
      <c r="A177" s="42"/>
      <c r="B177" s="87"/>
      <c r="C177" s="88"/>
      <c r="D177" s="43"/>
      <c r="E177" s="49"/>
      <c r="F177" s="50"/>
      <c r="G177" s="148"/>
      <c r="H177" s="149"/>
      <c r="I177" s="140"/>
      <c r="J177" s="137"/>
      <c r="K177" s="137"/>
      <c r="P177" s="7"/>
    </row>
    <row r="178" spans="1:16" s="8" customFormat="1" ht="16.95" customHeight="1">
      <c r="A178" s="42"/>
      <c r="B178" s="87"/>
      <c r="C178" s="88"/>
      <c r="D178" s="43"/>
      <c r="E178" s="49"/>
      <c r="F178" s="50"/>
      <c r="G178" s="148"/>
      <c r="H178" s="149"/>
      <c r="I178" s="140"/>
      <c r="J178" s="137"/>
      <c r="K178" s="137"/>
      <c r="P178" s="7"/>
    </row>
    <row r="179" spans="1:16" s="8" customFormat="1" ht="16.95" customHeight="1">
      <c r="A179" s="42"/>
      <c r="B179" s="87"/>
      <c r="C179" s="88"/>
      <c r="D179" s="43"/>
      <c r="E179" s="49"/>
      <c r="F179" s="50"/>
      <c r="G179" s="148"/>
      <c r="H179" s="149"/>
      <c r="I179" s="140"/>
      <c r="J179" s="137"/>
      <c r="K179" s="137"/>
      <c r="P179" s="7"/>
    </row>
    <row r="180" spans="1:16" s="8" customFormat="1" ht="16.95" customHeight="1">
      <c r="A180" s="42"/>
      <c r="B180" s="87"/>
      <c r="C180" s="88"/>
      <c r="D180" s="43"/>
      <c r="E180" s="49"/>
      <c r="F180" s="50"/>
      <c r="G180" s="148"/>
      <c r="H180" s="149"/>
      <c r="I180" s="140"/>
      <c r="J180" s="137"/>
      <c r="K180" s="137"/>
      <c r="P180" s="7"/>
    </row>
    <row r="181" spans="1:16" s="8" customFormat="1" ht="16.95" customHeight="1">
      <c r="A181" s="42"/>
      <c r="B181" s="87"/>
      <c r="C181" s="88"/>
      <c r="D181" s="43"/>
      <c r="E181" s="49"/>
      <c r="F181" s="50"/>
      <c r="G181" s="148"/>
      <c r="H181" s="149"/>
      <c r="I181" s="140"/>
      <c r="J181" s="137"/>
      <c r="K181" s="137"/>
      <c r="P181" s="7"/>
    </row>
    <row r="182" spans="1:16" s="8" customFormat="1" ht="16.95" customHeight="1">
      <c r="A182" s="42"/>
      <c r="B182" s="87"/>
      <c r="C182" s="88"/>
      <c r="D182" s="43"/>
      <c r="E182" s="49"/>
      <c r="F182" s="50"/>
      <c r="G182" s="148"/>
      <c r="H182" s="149"/>
      <c r="I182" s="140"/>
      <c r="J182" s="137"/>
      <c r="K182" s="137"/>
      <c r="P182" s="7"/>
    </row>
    <row r="183" spans="1:16" s="8" customFormat="1" ht="16.95" customHeight="1">
      <c r="A183" s="42"/>
      <c r="B183" s="87"/>
      <c r="C183" s="88"/>
      <c r="D183" s="43"/>
      <c r="E183" s="49"/>
      <c r="F183" s="50"/>
      <c r="G183" s="148"/>
      <c r="H183" s="149"/>
      <c r="I183" s="140"/>
      <c r="J183" s="137"/>
      <c r="K183" s="137"/>
      <c r="P183" s="7"/>
    </row>
    <row r="184" spans="1:16" s="8" customFormat="1" ht="16.95" customHeight="1">
      <c r="A184" s="42"/>
      <c r="B184" s="87"/>
      <c r="C184" s="88"/>
      <c r="D184" s="43"/>
      <c r="E184" s="49"/>
      <c r="F184" s="50"/>
      <c r="G184" s="148"/>
      <c r="H184" s="149"/>
      <c r="I184" s="140"/>
      <c r="J184" s="137"/>
      <c r="K184" s="137"/>
      <c r="P184" s="7"/>
    </row>
    <row r="185" spans="1:16" s="8" customFormat="1" ht="16.95" customHeight="1">
      <c r="A185" s="42"/>
      <c r="B185" s="87"/>
      <c r="C185" s="88"/>
      <c r="D185" s="43"/>
      <c r="E185" s="49"/>
      <c r="F185" s="50"/>
      <c r="G185" s="148"/>
      <c r="H185" s="149"/>
      <c r="I185" s="140"/>
      <c r="J185" s="137"/>
      <c r="K185" s="137"/>
      <c r="P185" s="7"/>
    </row>
    <row r="186" spans="1:16" s="8" customFormat="1" ht="16.95" customHeight="1">
      <c r="A186" s="42"/>
      <c r="B186" s="87"/>
      <c r="C186" s="88"/>
      <c r="D186" s="43"/>
      <c r="E186" s="49"/>
      <c r="F186" s="50"/>
      <c r="G186" s="148"/>
      <c r="H186" s="149"/>
      <c r="I186" s="140"/>
      <c r="J186" s="137"/>
      <c r="K186" s="137"/>
      <c r="P186" s="7"/>
    </row>
    <row r="187" spans="1:16" s="8" customFormat="1" ht="16.95" customHeight="1">
      <c r="A187" s="42"/>
      <c r="B187" s="87"/>
      <c r="C187" s="88"/>
      <c r="D187" s="43"/>
      <c r="E187" s="49"/>
      <c r="F187" s="50"/>
      <c r="G187" s="148"/>
      <c r="H187" s="149"/>
      <c r="I187" s="140"/>
      <c r="J187" s="137"/>
      <c r="K187" s="137"/>
      <c r="P187" s="7"/>
    </row>
    <row r="188" spans="1:16" s="8" customFormat="1" ht="16.95" customHeight="1">
      <c r="A188" s="42"/>
      <c r="B188" s="87"/>
      <c r="C188" s="88"/>
      <c r="D188" s="43"/>
      <c r="E188" s="49"/>
      <c r="F188" s="50"/>
      <c r="G188" s="148"/>
      <c r="H188" s="149"/>
      <c r="I188" s="140"/>
      <c r="J188" s="137"/>
      <c r="K188" s="137"/>
      <c r="P188" s="7"/>
    </row>
    <row r="189" spans="1:16" s="8" customFormat="1" ht="16.95" customHeight="1">
      <c r="A189" s="42"/>
      <c r="B189" s="87"/>
      <c r="C189" s="88"/>
      <c r="D189" s="43"/>
      <c r="E189" s="49"/>
      <c r="F189" s="50"/>
      <c r="G189" s="148"/>
      <c r="H189" s="149"/>
      <c r="I189" s="140"/>
      <c r="J189" s="137"/>
      <c r="K189" s="137"/>
      <c r="P189" s="7"/>
    </row>
    <row r="190" spans="1:16" s="8" customFormat="1" ht="16.95" customHeight="1">
      <c r="A190" s="42"/>
      <c r="B190" s="87"/>
      <c r="C190" s="88"/>
      <c r="D190" s="43"/>
      <c r="E190" s="49"/>
      <c r="F190" s="50"/>
      <c r="G190" s="148"/>
      <c r="H190" s="149"/>
      <c r="I190" s="140"/>
      <c r="J190" s="137"/>
      <c r="K190" s="137"/>
      <c r="P190" s="7"/>
    </row>
    <row r="191" spans="1:16" s="8" customFormat="1" ht="16.95" customHeight="1">
      <c r="A191" s="42"/>
      <c r="B191" s="87"/>
      <c r="C191" s="88"/>
      <c r="D191" s="43"/>
      <c r="E191" s="49"/>
      <c r="F191" s="50"/>
      <c r="G191" s="148"/>
      <c r="H191" s="149"/>
      <c r="I191" s="140"/>
      <c r="J191" s="137"/>
      <c r="K191" s="137"/>
      <c r="P191" s="7"/>
    </row>
    <row r="192" spans="1:16" s="8" customFormat="1" ht="16.95" customHeight="1">
      <c r="A192" s="42"/>
      <c r="B192" s="87"/>
      <c r="C192" s="88"/>
      <c r="D192" s="43"/>
      <c r="E192" s="49"/>
      <c r="F192" s="50"/>
      <c r="G192" s="148"/>
      <c r="H192" s="149"/>
      <c r="I192" s="140"/>
      <c r="J192" s="137"/>
      <c r="K192" s="137"/>
      <c r="P192" s="7"/>
    </row>
    <row r="193" spans="1:16" s="8" customFormat="1" ht="16.95" customHeight="1">
      <c r="A193" s="42"/>
      <c r="B193" s="87"/>
      <c r="C193" s="88"/>
      <c r="D193" s="43"/>
      <c r="E193" s="49"/>
      <c r="F193" s="50"/>
      <c r="G193" s="148"/>
      <c r="H193" s="149"/>
      <c r="I193" s="140"/>
      <c r="J193" s="137"/>
      <c r="K193" s="137"/>
      <c r="P193" s="7"/>
    </row>
    <row r="194" spans="1:16" s="8" customFormat="1" ht="16.95" customHeight="1">
      <c r="A194" s="42"/>
      <c r="B194" s="87"/>
      <c r="C194" s="88"/>
      <c r="D194" s="43"/>
      <c r="E194" s="49"/>
      <c r="F194" s="50"/>
      <c r="G194" s="148"/>
      <c r="H194" s="149"/>
      <c r="I194" s="140"/>
      <c r="J194" s="137"/>
      <c r="K194" s="137"/>
      <c r="P194" s="7"/>
    </row>
    <row r="195" spans="1:16" s="8" customFormat="1" ht="16.95" customHeight="1">
      <c r="A195" s="42"/>
      <c r="B195" s="87"/>
      <c r="C195" s="88"/>
      <c r="D195" s="43"/>
      <c r="E195" s="49"/>
      <c r="F195" s="50"/>
      <c r="G195" s="148"/>
      <c r="H195" s="149"/>
      <c r="I195" s="140"/>
      <c r="J195" s="137"/>
      <c r="K195" s="137"/>
      <c r="P195" s="7"/>
    </row>
    <row r="196" spans="1:16" s="8" customFormat="1" ht="16.95" customHeight="1">
      <c r="A196" s="42"/>
      <c r="B196" s="87"/>
      <c r="C196" s="88"/>
      <c r="D196" s="43"/>
      <c r="E196" s="49"/>
      <c r="F196" s="50"/>
      <c r="G196" s="148"/>
      <c r="H196" s="149"/>
      <c r="I196" s="140"/>
      <c r="J196" s="137"/>
      <c r="K196" s="137"/>
      <c r="P196" s="7"/>
    </row>
    <row r="197" spans="1:16" s="8" customFormat="1" ht="16.95" customHeight="1">
      <c r="A197" s="42"/>
      <c r="B197" s="87"/>
      <c r="C197" s="88"/>
      <c r="D197" s="43"/>
      <c r="E197" s="49"/>
      <c r="F197" s="50"/>
      <c r="G197" s="148"/>
      <c r="H197" s="149"/>
      <c r="I197" s="140"/>
      <c r="J197" s="137"/>
      <c r="K197" s="137"/>
      <c r="P197" s="7"/>
    </row>
    <row r="198" spans="1:16" s="8" customFormat="1" ht="16.95" customHeight="1">
      <c r="A198" s="42"/>
      <c r="B198" s="87"/>
      <c r="C198" s="88"/>
      <c r="D198" s="43"/>
      <c r="E198" s="49"/>
      <c r="F198" s="50"/>
      <c r="G198" s="148"/>
      <c r="H198" s="149"/>
      <c r="I198" s="140"/>
      <c r="J198" s="137"/>
      <c r="K198" s="137"/>
      <c r="P198" s="7"/>
    </row>
    <row r="199" spans="1:16" s="8" customFormat="1" ht="16.95" customHeight="1">
      <c r="A199" s="42"/>
      <c r="B199" s="87"/>
      <c r="C199" s="88"/>
      <c r="D199" s="43"/>
      <c r="E199" s="49"/>
      <c r="F199" s="50"/>
      <c r="G199" s="148"/>
      <c r="H199" s="149"/>
      <c r="I199" s="140"/>
      <c r="J199" s="137"/>
      <c r="K199" s="137"/>
      <c r="P199" s="7"/>
    </row>
    <row r="200" spans="1:16" s="8" customFormat="1" ht="16.95" customHeight="1">
      <c r="A200" s="42"/>
      <c r="B200" s="87"/>
      <c r="C200" s="88"/>
      <c r="D200" s="43"/>
      <c r="E200" s="49"/>
      <c r="F200" s="50"/>
      <c r="G200" s="148"/>
      <c r="H200" s="149"/>
      <c r="I200" s="140"/>
      <c r="J200" s="137"/>
      <c r="K200" s="137"/>
      <c r="P200" s="7"/>
    </row>
    <row r="201" spans="1:16" s="8" customFormat="1" ht="16.95" customHeight="1">
      <c r="A201" s="42"/>
      <c r="B201" s="87"/>
      <c r="C201" s="88"/>
      <c r="D201" s="43"/>
      <c r="E201" s="49"/>
      <c r="F201" s="50"/>
      <c r="G201" s="148"/>
      <c r="H201" s="149"/>
      <c r="I201" s="140"/>
      <c r="J201" s="137"/>
      <c r="K201" s="137"/>
      <c r="P201" s="7"/>
    </row>
    <row r="202" spans="1:16" s="8" customFormat="1" ht="16.95" customHeight="1">
      <c r="A202" s="42"/>
      <c r="B202" s="87"/>
      <c r="C202" s="88"/>
      <c r="D202" s="43"/>
      <c r="E202" s="49"/>
      <c r="F202" s="50"/>
      <c r="G202" s="148"/>
      <c r="H202" s="149"/>
      <c r="I202" s="140"/>
      <c r="J202" s="137"/>
      <c r="K202" s="137"/>
      <c r="P202" s="7"/>
    </row>
    <row r="203" spans="1:16" s="8" customFormat="1" ht="16.95" customHeight="1">
      <c r="A203" s="42"/>
      <c r="B203" s="87"/>
      <c r="C203" s="88"/>
      <c r="D203" s="43"/>
      <c r="E203" s="49"/>
      <c r="F203" s="50"/>
      <c r="G203" s="148"/>
      <c r="H203" s="149"/>
      <c r="I203" s="140"/>
      <c r="J203" s="137"/>
      <c r="K203" s="137"/>
      <c r="P203" s="7"/>
    </row>
    <row r="204" spans="1:16" s="8" customFormat="1" ht="16.95" customHeight="1">
      <c r="A204" s="42"/>
      <c r="B204" s="87"/>
      <c r="C204" s="88"/>
      <c r="D204" s="43"/>
      <c r="E204" s="49"/>
      <c r="F204" s="50"/>
      <c r="G204" s="148"/>
      <c r="H204" s="149"/>
      <c r="I204" s="140"/>
      <c r="J204" s="137"/>
      <c r="K204" s="137"/>
      <c r="P204" s="7"/>
    </row>
    <row r="205" spans="1:16" s="8" customFormat="1" ht="16.95" customHeight="1">
      <c r="A205" s="42"/>
      <c r="B205" s="87"/>
      <c r="C205" s="88"/>
      <c r="D205" s="43"/>
      <c r="E205" s="49"/>
      <c r="F205" s="50"/>
      <c r="G205" s="148"/>
      <c r="H205" s="149"/>
      <c r="I205" s="140"/>
      <c r="J205" s="137"/>
      <c r="K205" s="137"/>
      <c r="P205" s="7"/>
    </row>
    <row r="206" spans="1:16" s="8" customFormat="1" ht="16.95" customHeight="1">
      <c r="A206" s="42"/>
      <c r="B206" s="87"/>
      <c r="C206" s="88"/>
      <c r="D206" s="43"/>
      <c r="E206" s="49"/>
      <c r="F206" s="50"/>
      <c r="G206" s="148"/>
      <c r="H206" s="149"/>
      <c r="I206" s="140"/>
      <c r="J206" s="137"/>
      <c r="K206" s="137"/>
      <c r="P206" s="7"/>
    </row>
    <row r="207" spans="1:16" s="8" customFormat="1" ht="16.95" customHeight="1" thickBot="1">
      <c r="A207" s="44"/>
      <c r="B207" s="89"/>
      <c r="C207" s="90"/>
      <c r="D207" s="45"/>
      <c r="E207" s="51"/>
      <c r="F207" s="52"/>
      <c r="G207" s="150"/>
      <c r="H207" s="151"/>
      <c r="I207" s="141"/>
      <c r="J207" s="138"/>
      <c r="K207" s="138"/>
      <c r="P207" s="7"/>
    </row>
    <row r="208" spans="1:16"/>
  </sheetData>
  <sheetProtection algorithmName="SHA-512" hashValue="spF42dXpKYyNenERXpxGmuQlJ/vS1/Igq+eU11NH3kSSNr1mO8jazTYU2BAaAcR1RRn+D3GXaHLjC/wYD0+DqA==" saltValue="hqpMAZZWfQLq4sHQRHveFw==" spinCount="100000" sheet="1" selectLockedCells="1"/>
  <mergeCells count="12">
    <mergeCell ref="C1:D1"/>
    <mergeCell ref="C2:D2"/>
    <mergeCell ref="A5:A6"/>
    <mergeCell ref="B5:B6"/>
    <mergeCell ref="C5:C6"/>
    <mergeCell ref="D5:D6"/>
    <mergeCell ref="K4:K6"/>
    <mergeCell ref="E5:F5"/>
    <mergeCell ref="G5:G6"/>
    <mergeCell ref="H5:H6"/>
    <mergeCell ref="I5:I6"/>
    <mergeCell ref="J5:J6"/>
  </mergeCells>
  <conditionalFormatting sqref="K8:K198">
    <cfRule type="expression" dxfId="27" priority="21">
      <formula>K8=""</formula>
    </cfRule>
    <cfRule type="expression" dxfId="26" priority="25">
      <formula>K8&lt;0</formula>
    </cfRule>
  </conditionalFormatting>
  <conditionalFormatting sqref="A8:A198">
    <cfRule type="cellIs" dxfId="25" priority="23" operator="between">
      <formula>7560000000000</formula>
      <formula>7569999999999</formula>
    </cfRule>
    <cfRule type="cellIs" dxfId="24" priority="24" operator="between">
      <formula>0</formula>
      <formula>9999999999</formula>
    </cfRule>
  </conditionalFormatting>
  <conditionalFormatting sqref="A8:J198">
    <cfRule type="expression" dxfId="23" priority="22">
      <formula>A8=""</formula>
    </cfRule>
  </conditionalFormatting>
  <conditionalFormatting sqref="K7">
    <cfRule type="expression" dxfId="22" priority="16">
      <formula>K7=""</formula>
    </cfRule>
    <cfRule type="expression" dxfId="21" priority="20">
      <formula>K7&lt;0</formula>
    </cfRule>
  </conditionalFormatting>
  <conditionalFormatting sqref="A7">
    <cfRule type="cellIs" dxfId="20" priority="18" operator="between">
      <formula>7560000000000</formula>
      <formula>7569999999999</formula>
    </cfRule>
    <cfRule type="cellIs" dxfId="19" priority="19" operator="between">
      <formula>0</formula>
      <formula>9999999999</formula>
    </cfRule>
  </conditionalFormatting>
  <conditionalFormatting sqref="A7:J7">
    <cfRule type="expression" dxfId="18" priority="17">
      <formula>A7=""</formula>
    </cfRule>
  </conditionalFormatting>
  <conditionalFormatting sqref="K199:K206">
    <cfRule type="expression" dxfId="17" priority="6">
      <formula>K199=""</formula>
    </cfRule>
    <cfRule type="expression" dxfId="16" priority="10">
      <formula>K199&lt;0</formula>
    </cfRule>
  </conditionalFormatting>
  <conditionalFormatting sqref="A199:A206">
    <cfRule type="cellIs" dxfId="15" priority="8" operator="between">
      <formula>7560000000000</formula>
      <formula>7569999999999</formula>
    </cfRule>
    <cfRule type="cellIs" dxfId="14" priority="9" operator="between">
      <formula>0</formula>
      <formula>9999999999</formula>
    </cfRule>
  </conditionalFormatting>
  <conditionalFormatting sqref="A199:J206">
    <cfRule type="expression" dxfId="13" priority="7">
      <formula>A199=""</formula>
    </cfRule>
  </conditionalFormatting>
  <conditionalFormatting sqref="K207">
    <cfRule type="expression" dxfId="12" priority="1">
      <formula>K207=""</formula>
    </cfRule>
    <cfRule type="expression" dxfId="11" priority="5">
      <formula>K207&lt;0</formula>
    </cfRule>
  </conditionalFormatting>
  <conditionalFormatting sqref="A207">
    <cfRule type="cellIs" dxfId="10" priority="3" operator="between">
      <formula>7560000000000</formula>
      <formula>7569999999999</formula>
    </cfRule>
    <cfRule type="cellIs" dxfId="9" priority="4" operator="between">
      <formula>0</formula>
      <formula>9999999999</formula>
    </cfRule>
  </conditionalFormatting>
  <conditionalFormatting sqref="A207:J207">
    <cfRule type="expression" dxfId="8" priority="2">
      <formula>A207=""</formula>
    </cfRule>
  </conditionalFormatting>
  <dataValidations xWindow="1241" yWindow="692" count="8">
    <dataValidation allowBlank="1" showErrorMessage="1" sqref="H5:H6 K4:K6" xr:uid="{00000000-0002-0000-0200-000000000000}"/>
    <dataValidation allowBlank="1" showInputMessage="1" showErrorMessage="1" promptTitle="Zwingend für die Berechnung!" prompt="Wenn Sie eine Berechnungsvorschau auf dem Blatt 1044Ed Abrechnung wünschen, müssen Sie den Vergütungssaldo aus der Spalte:_x000a__x000a_&quot;Vergütungssaldo Ende Monat für Übertrag in nächsten Monat&quot;_x000a__x000a_des Blatts &quot;1044Cd Abrechnung&quot; vom letzten Monat eintragen." sqref="K7" xr:uid="{00000000-0002-0000-0200-000001000000}"/>
    <dataValidation allowBlank="1" showInputMessage="1" showErrorMessage="1" prompt="Saisissez le numéro AVS sans points. Le code du pays (trois premiers chiffres = 756) n'est pas obligatoire. Le numéro AVS est automatiquement formaté." sqref="A8:A207" xr:uid="{00000000-0002-0000-0200-000002000000}"/>
    <dataValidation allowBlank="1" showInputMessage="1" showErrorMessage="1" prompt="Nombre de jours (5 jours par semaine) dans la période. S'il y a des mois sans revenus dans la période concernée, ces jours ne doivent pas être comptés." sqref="G8:G207" xr:uid="{00000000-0002-0000-0200-000003000000}"/>
    <dataValidation allowBlank="1" showInputMessage="1" showErrorMessage="1" prompt="Nombre de jours d'absence payés et/ou non payés : maladie, accident, militaire, vacances, congé non payé, etc." sqref="H8:H207" xr:uid="{00000000-0002-0000-0200-000004000000}"/>
    <dataValidation allowBlank="1" showInputMessage="1" showErrorMessage="1" prompt="Total des revenus bruts soumis à l'AVS au cours des 12 derniers mois." sqref="I8:I207" xr:uid="{00000000-0002-0000-0200-000005000000}"/>
    <dataValidation allowBlank="1" showInputMessage="1" showErrorMessage="1" prompt="Total des revenus bruts assujettis à l'AVS au cours du mois de décompte" sqref="J8:J207" xr:uid="{00000000-0002-0000-0200-000006000000}"/>
    <dataValidation allowBlank="1" showInputMessage="1" showErrorMessage="1" prompt="Si vous voulez un aperçu du calcul sur la feuille de décompte  du 1044Ed, vous devez saisir le solde de la rémunération dans la colonne _x000a_&quot;Solde à la fin du mois du surplus / manque à gagner&quot; _x000a_de la feuille &quot;1044Ef Calculation&quot; du mois précédent." sqref="K8:K207" xr:uid="{00000000-0002-0000-0200-000007000000}"/>
  </dataValidations>
  <pageMargins left="0.70866141732283472" right="0.70866141732283472" top="0.78740157480314965" bottom="0.78740157480314965" header="0.31496062992125984" footer="0.31496062992125984"/>
  <pageSetup paperSize="9" scale="55" fitToHeight="0" orientation="portrait" r:id="rId1"/>
  <headerFooter>
    <oddHeader>&amp;C&amp;"Arial,Fett"&amp;28Données de base des travailleurs</oddHeader>
    <oddFooter>&amp;L&amp;F / &amp;A / 01.2024&amp;RPage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rgb="FF0070C0"/>
    <pageSetUpPr fitToPage="1"/>
  </sheetPr>
  <dimension ref="A1:X212"/>
  <sheetViews>
    <sheetView showGridLines="0" zoomScale="85" zoomScaleNormal="85" zoomScaleSheetLayoutView="85" zoomScalePageLayoutView="85" workbookViewId="0">
      <pane ySplit="11" topLeftCell="A12" activePane="bottomLeft" state="frozen"/>
      <selection pane="bottomLeft" activeCell="H9" sqref="H9:I9"/>
    </sheetView>
  </sheetViews>
  <sheetFormatPr baseColWidth="10" defaultColWidth="0" defaultRowHeight="13.2" zeroHeight="1"/>
  <cols>
    <col min="1" max="1" width="16.6640625" style="2" customWidth="1"/>
    <col min="2" max="3" width="20.6640625" style="2" customWidth="1"/>
    <col min="4" max="5" width="11.6640625" style="11" customWidth="1"/>
    <col min="6" max="6" width="11.6640625" style="29" customWidth="1"/>
    <col min="7" max="7" width="11.6640625" style="2" customWidth="1"/>
    <col min="8" max="8" width="11.6640625" style="29" customWidth="1"/>
    <col min="9" max="18" width="11.6640625" style="2" customWidth="1"/>
    <col min="19" max="19" width="5.6640625" style="2" customWidth="1"/>
    <col min="20" max="21" width="9" style="2" hidden="1" customWidth="1"/>
    <col min="22" max="23" width="8.44140625" style="2" hidden="1" customWidth="1"/>
    <col min="24" max="24" width="9" style="2" hidden="1" customWidth="1"/>
    <col min="25" max="16384" width="8.44140625" style="2" hidden="1"/>
  </cols>
  <sheetData>
    <row r="1" spans="1:24" s="8" customFormat="1" ht="16.95" customHeight="1">
      <c r="B1" s="82" t="s">
        <v>423</v>
      </c>
      <c r="C1" s="279" t="str">
        <f>'1044Af Demande'!$D$6</f>
        <v xml:space="preserve">  Travail à domicile</v>
      </c>
      <c r="D1" s="280"/>
      <c r="E1" s="27"/>
      <c r="F1" s="27"/>
      <c r="H1" s="27"/>
      <c r="J1" s="22"/>
      <c r="K1" s="22"/>
      <c r="M1" s="22"/>
      <c r="N1" s="22"/>
      <c r="S1" s="23"/>
    </row>
    <row r="2" spans="1:24" s="8" customFormat="1" ht="16.95" customHeight="1" thickBot="1">
      <c r="B2" s="209" t="s">
        <v>347</v>
      </c>
      <c r="C2" s="281" t="str">
        <f>'1044Af Demande'!$D$24</f>
        <v/>
      </c>
      <c r="D2" s="282"/>
      <c r="E2" s="27"/>
      <c r="F2" s="27"/>
      <c r="H2" s="27"/>
      <c r="N2" s="4"/>
      <c r="P2" s="55"/>
      <c r="Q2" s="55"/>
      <c r="S2" s="3"/>
    </row>
    <row r="3" spans="1:24" ht="52.95" customHeight="1" thickBot="1">
      <c r="D3" s="28"/>
      <c r="E3" s="28"/>
      <c r="F3" s="28"/>
      <c r="G3" s="8"/>
      <c r="H3" s="28"/>
      <c r="I3" s="8"/>
      <c r="J3" s="8"/>
      <c r="K3" s="8"/>
      <c r="L3" s="5"/>
      <c r="M3" s="4"/>
      <c r="N3" s="4"/>
      <c r="Q3" s="5"/>
      <c r="S3" s="3"/>
    </row>
    <row r="4" spans="1:24" s="8" customFormat="1" ht="16.95" customHeight="1">
      <c r="A4" s="69" t="s">
        <v>334</v>
      </c>
      <c r="B4" s="37"/>
      <c r="C4" s="37"/>
      <c r="D4" s="62"/>
      <c r="E4" s="37"/>
      <c r="F4" s="37"/>
      <c r="G4" s="37"/>
      <c r="H4" s="37"/>
      <c r="I4" s="37"/>
      <c r="J4" s="37"/>
      <c r="K4" s="37"/>
      <c r="L4" s="37"/>
      <c r="M4" s="62"/>
      <c r="N4" s="37"/>
      <c r="O4" s="37"/>
      <c r="P4" s="37"/>
      <c r="Q4" s="37"/>
      <c r="R4" s="68" t="s">
        <v>416</v>
      </c>
      <c r="S4" s="3"/>
    </row>
    <row r="5" spans="1:24" s="8" customFormat="1" ht="16.95" customHeight="1">
      <c r="A5" s="70"/>
      <c r="B5" s="63" t="s">
        <v>343</v>
      </c>
      <c r="C5" s="64">
        <f>COUNT(P12:P111)</f>
        <v>0</v>
      </c>
      <c r="D5" s="63"/>
      <c r="E5" s="64"/>
      <c r="F5" s="64"/>
      <c r="G5" s="32" t="s">
        <v>346</v>
      </c>
      <c r="H5" s="155">
        <f>K8</f>
        <v>0</v>
      </c>
      <c r="I5" s="30"/>
      <c r="J5" s="30"/>
      <c r="K5" s="30"/>
      <c r="L5" s="74" t="e">
        <f>IF(SUM(M12:M111)/SUM(H12:H111)&lt;0.1,"Mindestausfall 10%","")</f>
        <v>#DIV/0!</v>
      </c>
      <c r="M5" s="63"/>
      <c r="N5" s="66"/>
      <c r="O5" s="30"/>
      <c r="P5" s="30"/>
      <c r="Q5" s="32" t="s">
        <v>337</v>
      </c>
      <c r="R5" s="153" t="e">
        <f>IF(L5="",SUM(Q12:Q111),0)</f>
        <v>#DIV/0!</v>
      </c>
      <c r="S5" s="3"/>
    </row>
    <row r="6" spans="1:24" s="8" customFormat="1" ht="16.95" customHeight="1" thickBot="1">
      <c r="A6" s="71"/>
      <c r="B6" s="72" t="s">
        <v>342</v>
      </c>
      <c r="C6" s="73">
        <f>COUNT(P12:P111)-COUNTIF(P12:P111,0)</f>
        <v>0</v>
      </c>
      <c r="D6" s="38"/>
      <c r="E6" s="65"/>
      <c r="F6" s="73"/>
      <c r="G6" s="38" t="s">
        <v>344</v>
      </c>
      <c r="H6" s="154">
        <f>N8-O8</f>
        <v>0</v>
      </c>
      <c r="I6" s="39"/>
      <c r="J6" s="39"/>
      <c r="K6" s="39"/>
      <c r="L6" s="75" t="e">
        <f>IF(SUM(M12:M111)/SUM(H12:H111)&lt;0.1,"nicht erreicht","")</f>
        <v>#DIV/0!</v>
      </c>
      <c r="M6" s="38"/>
      <c r="N6" s="67"/>
      <c r="O6" s="39"/>
      <c r="P6" s="39"/>
      <c r="Q6" s="40" t="s">
        <v>345</v>
      </c>
      <c r="R6" s="152" t="e">
        <f>IF(L6="",SUM(P12:P111)+R5,0)</f>
        <v>#DIV/0!</v>
      </c>
      <c r="S6" s="3"/>
    </row>
    <row r="7" spans="1:24" ht="16.95" customHeight="1" thickBot="1">
      <c r="D7" s="28"/>
      <c r="E7" s="28"/>
      <c r="F7" s="28"/>
      <c r="G7" s="8"/>
      <c r="H7" s="28"/>
      <c r="I7" s="8"/>
      <c r="J7" s="8"/>
      <c r="K7" s="8"/>
      <c r="L7" s="5"/>
      <c r="M7" s="4"/>
      <c r="N7" s="4"/>
      <c r="Q7" s="5"/>
      <c r="S7" s="3"/>
    </row>
    <row r="8" spans="1:24" s="21" customFormat="1" ht="16.95" customHeight="1" thickBot="1">
      <c r="A8" s="123" t="s">
        <v>323</v>
      </c>
      <c r="B8" s="124"/>
      <c r="C8" s="124"/>
      <c r="D8" s="131" t="s">
        <v>333</v>
      </c>
      <c r="E8" s="46"/>
      <c r="F8" s="46"/>
      <c r="G8" s="53"/>
      <c r="H8" s="53"/>
      <c r="I8" s="53"/>
      <c r="J8" s="78"/>
      <c r="K8" s="78">
        <f>SUM(K12:K111)</f>
        <v>0</v>
      </c>
      <c r="L8" s="78"/>
      <c r="M8" s="53">
        <f t="shared" ref="M8:P8" si="0">SUM(M12:M111)</f>
        <v>0</v>
      </c>
      <c r="N8" s="53">
        <f t="shared" si="0"/>
        <v>0</v>
      </c>
      <c r="O8" s="53">
        <f t="shared" si="0"/>
        <v>0</v>
      </c>
      <c r="P8" s="53">
        <f t="shared" si="0"/>
        <v>0</v>
      </c>
      <c r="Q8" s="53"/>
      <c r="R8" s="54"/>
      <c r="S8" s="3"/>
    </row>
    <row r="9" spans="1:24" ht="42" customHeight="1">
      <c r="A9" s="283" t="s">
        <v>324</v>
      </c>
      <c r="B9" s="285" t="s">
        <v>325</v>
      </c>
      <c r="C9" s="285" t="s">
        <v>326</v>
      </c>
      <c r="D9" s="291" t="s">
        <v>417</v>
      </c>
      <c r="E9" s="304" t="s">
        <v>418</v>
      </c>
      <c r="F9" s="277" t="s">
        <v>335</v>
      </c>
      <c r="G9" s="291" t="s">
        <v>419</v>
      </c>
      <c r="H9" s="303" t="s">
        <v>466</v>
      </c>
      <c r="I9" s="303"/>
      <c r="J9" s="295" t="s">
        <v>420</v>
      </c>
      <c r="K9" s="297" t="s">
        <v>421</v>
      </c>
      <c r="L9" s="299" t="s">
        <v>422</v>
      </c>
      <c r="M9" s="301" t="s">
        <v>336</v>
      </c>
      <c r="N9" s="302"/>
      <c r="O9" s="289" t="s">
        <v>338</v>
      </c>
      <c r="P9" s="291" t="s">
        <v>340</v>
      </c>
      <c r="Q9" s="293" t="s">
        <v>409</v>
      </c>
      <c r="R9" s="277" t="s">
        <v>341</v>
      </c>
      <c r="S9" s="79"/>
    </row>
    <row r="10" spans="1:24" ht="28.95" customHeight="1">
      <c r="A10" s="284"/>
      <c r="B10" s="286"/>
      <c r="C10" s="286"/>
      <c r="D10" s="292"/>
      <c r="E10" s="305"/>
      <c r="F10" s="278"/>
      <c r="G10" s="292"/>
      <c r="H10" s="81">
        <v>1</v>
      </c>
      <c r="I10" s="80">
        <v>0.8</v>
      </c>
      <c r="J10" s="296"/>
      <c r="K10" s="298"/>
      <c r="L10" s="300"/>
      <c r="M10" s="81">
        <v>1</v>
      </c>
      <c r="N10" s="80">
        <v>0.8</v>
      </c>
      <c r="O10" s="290"/>
      <c r="P10" s="292"/>
      <c r="Q10" s="294"/>
      <c r="R10" s="278"/>
      <c r="S10" s="31"/>
    </row>
    <row r="11" spans="1:24" ht="16.95" customHeight="1">
      <c r="A11" s="143" t="s">
        <v>405</v>
      </c>
      <c r="B11" s="144" t="s">
        <v>404</v>
      </c>
      <c r="C11" s="145" t="s">
        <v>406</v>
      </c>
      <c r="D11" s="156">
        <v>122</v>
      </c>
      <c r="E11" s="157">
        <v>12863</v>
      </c>
      <c r="F11" s="158">
        <v>105.43</v>
      </c>
      <c r="G11" s="156">
        <v>1000</v>
      </c>
      <c r="H11" s="159">
        <v>2287.9299999999998</v>
      </c>
      <c r="I11" s="160">
        <v>1830.34</v>
      </c>
      <c r="J11" s="156">
        <v>92</v>
      </c>
      <c r="K11" s="157">
        <v>-1287.93</v>
      </c>
      <c r="L11" s="158">
        <v>0</v>
      </c>
      <c r="M11" s="161">
        <v>1195.93</v>
      </c>
      <c r="N11" s="160">
        <v>956.74</v>
      </c>
      <c r="O11" s="158">
        <v>843.48</v>
      </c>
      <c r="P11" s="156">
        <v>113.27</v>
      </c>
      <c r="Q11" s="157">
        <v>76.540000000000006</v>
      </c>
      <c r="R11" s="162">
        <v>189.81</v>
      </c>
      <c r="S11" s="12"/>
    </row>
    <row r="12" spans="1:24" s="1" customFormat="1" ht="16.95" customHeight="1">
      <c r="A12" s="41" t="str">
        <f>IF('1044Bf Données de base trav.'!A8="","",'1044Bf Données de base trav.'!A8)</f>
        <v/>
      </c>
      <c r="B12" s="57" t="str">
        <f>IF('1044Bf Données de base trav.'!B8="","",'1044Bf Données de base trav.'!B8)</f>
        <v/>
      </c>
      <c r="C12" s="94" t="str">
        <f>IF('1044Bf Données de base trav.'!C8="","",'1044Bf Données de base trav.'!C8)</f>
        <v/>
      </c>
      <c r="D12" s="163" t="str">
        <f>IF('1044Bf Données de base trav.'!G8-'1044Bf Données de base trav.'!H8&lt;=0,"",'1044Bf Données de base trav.'!G8-'1044Bf Données de base trav.'!H8)</f>
        <v/>
      </c>
      <c r="E12" s="164" t="str">
        <f>IF('1044Bf Données de base trav.'!I8="","",'1044Bf Données de base trav.'!I8)</f>
        <v/>
      </c>
      <c r="F12" s="165" t="str">
        <f>IF('1044Bf Données de base trav.'!A8="","",IF('1044Bf Données de base trav.'!G8=0,0,E12/D12))</f>
        <v/>
      </c>
      <c r="G12" s="163" t="str">
        <f>IF(A12="","",IF('1044Bf Données de base trav.'!J8&gt;'1044Af Demande'!$B$28,'1044Af Demande'!$B$28,'1044Bf Données de base trav.'!J8))</f>
        <v/>
      </c>
      <c r="H12" s="166" t="str">
        <f>IF('1044Bf Données de base trav.'!A8="","",IF(F12*21.7&gt;'1044Af Demande'!$B$28,'1044Af Demande'!$B$28,F12*21.7))</f>
        <v/>
      </c>
      <c r="I12" s="167" t="str">
        <f>IF(A12="","",H12*0.8)</f>
        <v/>
      </c>
      <c r="J12" s="168" t="str">
        <f>IF('1044Bf Données de base trav.'!K8="","",'1044Bf Données de base trav.'!K8)</f>
        <v/>
      </c>
      <c r="K12" s="169" t="str">
        <f t="shared" ref="K12:K43" si="1">IF(A12="","",G12-H12)</f>
        <v/>
      </c>
      <c r="L12" s="170" t="str">
        <f t="shared" ref="L12:L43" si="2">IF(A12="","",IF(K12+J12&lt;=0,0,K12+J12))</f>
        <v/>
      </c>
      <c r="M12" s="171" t="str">
        <f t="shared" ref="M12:M43" si="3">IF(A12="","",IF(G12&lt;I12,IF(AND(H12-G12-J12&gt;0,H12-G12-J12&gt;H12-I12),H12-G12-J12,0),0))</f>
        <v/>
      </c>
      <c r="N12" s="172" t="str">
        <f>IF(A12="","",M12*0.8)</f>
        <v/>
      </c>
      <c r="O12" s="173" t="str">
        <f>IF(A12="","",IF(N12=0,0,0.8*H12/21.7*'1044Af Demande'!$B$30))</f>
        <v/>
      </c>
      <c r="P12" s="168" t="str">
        <f>IF(A12="","",IF(N12-O12&lt;0,0,N12-O12))</f>
        <v/>
      </c>
      <c r="Q12" s="174" t="str">
        <f>IF(A12="","",M12*'1044Af Demande'!$B$31)</f>
        <v/>
      </c>
      <c r="R12" s="175" t="str">
        <f t="shared" ref="R12:R43" si="4">IF(A12="","",P12+Q12)</f>
        <v/>
      </c>
      <c r="S12" s="12"/>
      <c r="T12" s="56"/>
      <c r="U12" s="56"/>
    </row>
    <row r="13" spans="1:24" ht="16.95" customHeight="1">
      <c r="A13" s="13" t="str">
        <f>IF('1044Bf Données de base trav.'!A9="","",'1044Bf Données de base trav.'!A9)</f>
        <v/>
      </c>
      <c r="B13" s="58" t="str">
        <f>IF('1044Bf Données de base trav.'!B9="","",'1044Bf Données de base trav.'!B9)</f>
        <v/>
      </c>
      <c r="C13" s="95" t="str">
        <f>IF('1044Bf Données de base trav.'!C9="","",'1044Bf Données de base trav.'!C9)</f>
        <v/>
      </c>
      <c r="D13" s="176" t="str">
        <f>IF('1044Bf Données de base trav.'!G9-'1044Bf Données de base trav.'!H9&lt;=0,"",'1044Bf Données de base trav.'!G9-'1044Bf Données de base trav.'!H9)</f>
        <v/>
      </c>
      <c r="E13" s="174" t="str">
        <f>IF('1044Bf Données de base trav.'!I9="","",'1044Bf Données de base trav.'!I9)</f>
        <v/>
      </c>
      <c r="F13" s="165" t="str">
        <f>IF('1044Bf Données de base trav.'!A9="","",IF('1044Bf Données de base trav.'!G9=0,0,E13/D13))</f>
        <v/>
      </c>
      <c r="G13" s="176" t="str">
        <f>IF(A13="","",IF('1044Bf Données de base trav.'!J9&gt;'1044Af Demande'!$B$28,'1044Af Demande'!$B$28,'1044Bf Données de base trav.'!J9))</f>
        <v/>
      </c>
      <c r="H13" s="166" t="str">
        <f>IF('1044Bf Données de base trav.'!A9="","",IF(F13*21.7&gt;'1044Af Demande'!$B$28,'1044Af Demande'!$B$28,F13*21.7))</f>
        <v/>
      </c>
      <c r="I13" s="167" t="str">
        <f t="shared" ref="I13:I76" si="5">IF(A13="","",H13*0.8)</f>
        <v/>
      </c>
      <c r="J13" s="168" t="str">
        <f>IF('1044Bf Données de base trav.'!K9="","",'1044Bf Données de base trav.'!K9)</f>
        <v/>
      </c>
      <c r="K13" s="174" t="str">
        <f t="shared" si="1"/>
        <v/>
      </c>
      <c r="L13" s="170" t="str">
        <f t="shared" si="2"/>
        <v/>
      </c>
      <c r="M13" s="171" t="str">
        <f t="shared" si="3"/>
        <v/>
      </c>
      <c r="N13" s="177" t="str">
        <f t="shared" ref="N13:N76" si="6">IF(A13="","",M13*0.8)</f>
        <v/>
      </c>
      <c r="O13" s="178" t="str">
        <f>IF(A13="","",IF(N13=0,0,0.8*H13/21.7*'1044Af Demande'!$B$30))</f>
        <v/>
      </c>
      <c r="P13" s="168" t="str">
        <f t="shared" ref="P13:P76" si="7">IF(A13="","",IF(N13-O13&lt;0,0,N13-O13))</f>
        <v/>
      </c>
      <c r="Q13" s="174" t="str">
        <f>IF(A13="","",M13*'1044Af Demande'!$B$31)</f>
        <v/>
      </c>
      <c r="R13" s="175" t="str">
        <f t="shared" si="4"/>
        <v/>
      </c>
      <c r="S13" s="12"/>
      <c r="U13" s="33"/>
      <c r="X13" s="33"/>
    </row>
    <row r="14" spans="1:24" ht="16.95" customHeight="1">
      <c r="A14" s="13" t="str">
        <f>IF('1044Bf Données de base trav.'!A10="","",'1044Bf Données de base trav.'!A10)</f>
        <v/>
      </c>
      <c r="B14" s="58" t="str">
        <f>IF('1044Bf Données de base trav.'!B10="","",'1044Bf Données de base trav.'!B10)</f>
        <v/>
      </c>
      <c r="C14" s="95" t="str">
        <f>IF('1044Bf Données de base trav.'!C10="","",'1044Bf Données de base trav.'!C10)</f>
        <v/>
      </c>
      <c r="D14" s="176" t="str">
        <f>IF('1044Bf Données de base trav.'!G10-'1044Bf Données de base trav.'!H10&lt;=0,"",'1044Bf Données de base trav.'!G10-'1044Bf Données de base trav.'!H10)</f>
        <v/>
      </c>
      <c r="E14" s="174" t="str">
        <f>IF('1044Bf Données de base trav.'!I10="","",'1044Bf Données de base trav.'!I10)</f>
        <v/>
      </c>
      <c r="F14" s="165" t="str">
        <f>IF('1044Bf Données de base trav.'!A10="","",IF('1044Bf Données de base trav.'!G10=0,0,E14/D14))</f>
        <v/>
      </c>
      <c r="G14" s="176" t="str">
        <f>IF(A14="","",IF('1044Bf Données de base trav.'!J10&gt;'1044Af Demande'!$B$28,'1044Af Demande'!$B$28,'1044Bf Données de base trav.'!J10))</f>
        <v/>
      </c>
      <c r="H14" s="166" t="str">
        <f>IF('1044Bf Données de base trav.'!A10="","",IF(F14*21.7&gt;'1044Af Demande'!$B$28,'1044Af Demande'!$B$28,F14*21.7))</f>
        <v/>
      </c>
      <c r="I14" s="167" t="str">
        <f t="shared" si="5"/>
        <v/>
      </c>
      <c r="J14" s="168" t="str">
        <f>IF('1044Bf Données de base trav.'!K10="","",'1044Bf Données de base trav.'!K10)</f>
        <v/>
      </c>
      <c r="K14" s="174" t="str">
        <f t="shared" si="1"/>
        <v/>
      </c>
      <c r="L14" s="170" t="str">
        <f t="shared" si="2"/>
        <v/>
      </c>
      <c r="M14" s="171" t="str">
        <f t="shared" si="3"/>
        <v/>
      </c>
      <c r="N14" s="177" t="str">
        <f t="shared" si="6"/>
        <v/>
      </c>
      <c r="O14" s="178" t="str">
        <f>IF(A14="","",IF(N14=0,0,0.8*H14/21.7*'1044Af Demande'!$B$30))</f>
        <v/>
      </c>
      <c r="P14" s="168" t="str">
        <f t="shared" si="7"/>
        <v/>
      </c>
      <c r="Q14" s="174" t="str">
        <f>IF(A14="","",M14*'1044Af Demande'!$B$31)</f>
        <v/>
      </c>
      <c r="R14" s="175" t="str">
        <f t="shared" si="4"/>
        <v/>
      </c>
      <c r="S14" s="12"/>
      <c r="T14" s="33"/>
    </row>
    <row r="15" spans="1:24" ht="16.95" customHeight="1">
      <c r="A15" s="13" t="str">
        <f>IF('1044Bf Données de base trav.'!A11="","",'1044Bf Données de base trav.'!A11)</f>
        <v/>
      </c>
      <c r="B15" s="58" t="str">
        <f>IF('1044Bf Données de base trav.'!B11="","",'1044Bf Données de base trav.'!B11)</f>
        <v/>
      </c>
      <c r="C15" s="95" t="str">
        <f>IF('1044Bf Données de base trav.'!C11="","",'1044Bf Données de base trav.'!C11)</f>
        <v/>
      </c>
      <c r="D15" s="176" t="str">
        <f>IF('1044Bf Données de base trav.'!G11-'1044Bf Données de base trav.'!H11&lt;=0,"",'1044Bf Données de base trav.'!G11-'1044Bf Données de base trav.'!H11)</f>
        <v/>
      </c>
      <c r="E15" s="174" t="str">
        <f>IF('1044Bf Données de base trav.'!I11="","",'1044Bf Données de base trav.'!I11)</f>
        <v/>
      </c>
      <c r="F15" s="165" t="str">
        <f>IF('1044Bf Données de base trav.'!A11="","",IF('1044Bf Données de base trav.'!G11=0,0,E15/D15))</f>
        <v/>
      </c>
      <c r="G15" s="176" t="str">
        <f>IF(A15="","",IF('1044Bf Données de base trav.'!J11&gt;'1044Af Demande'!$B$28,'1044Af Demande'!$B$28,'1044Bf Données de base trav.'!J11))</f>
        <v/>
      </c>
      <c r="H15" s="166" t="str">
        <f>IF('1044Bf Données de base trav.'!A11="","",IF(F15*21.7&gt;'1044Af Demande'!$B$28,'1044Af Demande'!$B$28,F15*21.7))</f>
        <v/>
      </c>
      <c r="I15" s="167" t="str">
        <f t="shared" si="5"/>
        <v/>
      </c>
      <c r="J15" s="168" t="str">
        <f>IF('1044Bf Données de base trav.'!K11="","",'1044Bf Données de base trav.'!K11)</f>
        <v/>
      </c>
      <c r="K15" s="174" t="str">
        <f t="shared" si="1"/>
        <v/>
      </c>
      <c r="L15" s="170" t="str">
        <f t="shared" si="2"/>
        <v/>
      </c>
      <c r="M15" s="171" t="str">
        <f t="shared" si="3"/>
        <v/>
      </c>
      <c r="N15" s="177" t="str">
        <f t="shared" si="6"/>
        <v/>
      </c>
      <c r="O15" s="178" t="str">
        <f>IF(A15="","",IF(N15=0,0,0.8*H15/21.7*'1044Af Demande'!$B$30))</f>
        <v/>
      </c>
      <c r="P15" s="168" t="str">
        <f t="shared" si="7"/>
        <v/>
      </c>
      <c r="Q15" s="174" t="str">
        <f>IF(A15="","",M15*'1044Af Demande'!$B$31)</f>
        <v/>
      </c>
      <c r="R15" s="175" t="str">
        <f t="shared" si="4"/>
        <v/>
      </c>
      <c r="S15" s="12"/>
    </row>
    <row r="16" spans="1:24" ht="16.95" customHeight="1">
      <c r="A16" s="13" t="str">
        <f>IF('1044Bf Données de base trav.'!A12="","",'1044Bf Données de base trav.'!A12)</f>
        <v/>
      </c>
      <c r="B16" s="58" t="str">
        <f>IF('1044Bf Données de base trav.'!B12="","",'1044Bf Données de base trav.'!B12)</f>
        <v/>
      </c>
      <c r="C16" s="95" t="str">
        <f>IF('1044Bf Données de base trav.'!C12="","",'1044Bf Données de base trav.'!C12)</f>
        <v/>
      </c>
      <c r="D16" s="176" t="str">
        <f>IF('1044Bf Données de base trav.'!G12-'1044Bf Données de base trav.'!H12&lt;=0,"",'1044Bf Données de base trav.'!G12-'1044Bf Données de base trav.'!H12)</f>
        <v/>
      </c>
      <c r="E16" s="174" t="str">
        <f>IF('1044Bf Données de base trav.'!I12="","",'1044Bf Données de base trav.'!I12)</f>
        <v/>
      </c>
      <c r="F16" s="165" t="str">
        <f>IF('1044Bf Données de base trav.'!A12="","",IF('1044Bf Données de base trav.'!G12=0,0,E16/D16))</f>
        <v/>
      </c>
      <c r="G16" s="176" t="str">
        <f>IF(A16="","",IF('1044Bf Données de base trav.'!J12&gt;'1044Af Demande'!$B$28,'1044Af Demande'!$B$28,'1044Bf Données de base trav.'!J12))</f>
        <v/>
      </c>
      <c r="H16" s="166" t="str">
        <f>IF('1044Bf Données de base trav.'!A12="","",IF(F16*21.7&gt;'1044Af Demande'!$B$28,'1044Af Demande'!$B$28,F16*21.7))</f>
        <v/>
      </c>
      <c r="I16" s="167" t="str">
        <f t="shared" si="5"/>
        <v/>
      </c>
      <c r="J16" s="168" t="str">
        <f>IF('1044Bf Données de base trav.'!K12="","",'1044Bf Données de base trav.'!K12)</f>
        <v/>
      </c>
      <c r="K16" s="174" t="str">
        <f t="shared" si="1"/>
        <v/>
      </c>
      <c r="L16" s="170" t="str">
        <f t="shared" si="2"/>
        <v/>
      </c>
      <c r="M16" s="171" t="str">
        <f t="shared" si="3"/>
        <v/>
      </c>
      <c r="N16" s="177" t="str">
        <f t="shared" si="6"/>
        <v/>
      </c>
      <c r="O16" s="178" t="str">
        <f>IF(A16="","",IF(N16=0,0,0.8*H16/21.7*'1044Af Demande'!$B$30))</f>
        <v/>
      </c>
      <c r="P16" s="168" t="str">
        <f t="shared" si="7"/>
        <v/>
      </c>
      <c r="Q16" s="174" t="str">
        <f>IF(A16="","",M16*'1044Af Demande'!$B$31)</f>
        <v/>
      </c>
      <c r="R16" s="175" t="str">
        <f t="shared" si="4"/>
        <v/>
      </c>
      <c r="S16" s="12"/>
    </row>
    <row r="17" spans="1:19" ht="16.95" customHeight="1">
      <c r="A17" s="13" t="str">
        <f>IF('1044Bf Données de base trav.'!A13="","",'1044Bf Données de base trav.'!A13)</f>
        <v/>
      </c>
      <c r="B17" s="58" t="str">
        <f>IF('1044Bf Données de base trav.'!B13="","",'1044Bf Données de base trav.'!B13)</f>
        <v/>
      </c>
      <c r="C17" s="95" t="str">
        <f>IF('1044Bf Données de base trav.'!C13="","",'1044Bf Données de base trav.'!C13)</f>
        <v/>
      </c>
      <c r="D17" s="176" t="str">
        <f>IF('1044Bf Données de base trav.'!G13-'1044Bf Données de base trav.'!H13&lt;=0,"",'1044Bf Données de base trav.'!G13-'1044Bf Données de base trav.'!H13)</f>
        <v/>
      </c>
      <c r="E17" s="174" t="str">
        <f>IF('1044Bf Données de base trav.'!I13="","",'1044Bf Données de base trav.'!I13)</f>
        <v/>
      </c>
      <c r="F17" s="165" t="str">
        <f>IF('1044Bf Données de base trav.'!A13="","",IF('1044Bf Données de base trav.'!G13=0,0,E17/D17))</f>
        <v/>
      </c>
      <c r="G17" s="176" t="str">
        <f>IF(A17="","",IF('1044Bf Données de base trav.'!J13&gt;'1044Af Demande'!$B$28,'1044Af Demande'!$B$28,'1044Bf Données de base trav.'!J13))</f>
        <v/>
      </c>
      <c r="H17" s="166" t="str">
        <f>IF('1044Bf Données de base trav.'!A13="","",IF(F17*21.7&gt;'1044Af Demande'!$B$28,'1044Af Demande'!$B$28,F17*21.7))</f>
        <v/>
      </c>
      <c r="I17" s="167" t="str">
        <f t="shared" si="5"/>
        <v/>
      </c>
      <c r="J17" s="168" t="str">
        <f>IF('1044Bf Données de base trav.'!K13="","",'1044Bf Données de base trav.'!K13)</f>
        <v/>
      </c>
      <c r="K17" s="174" t="str">
        <f t="shared" si="1"/>
        <v/>
      </c>
      <c r="L17" s="170" t="str">
        <f t="shared" si="2"/>
        <v/>
      </c>
      <c r="M17" s="171" t="str">
        <f t="shared" si="3"/>
        <v/>
      </c>
      <c r="N17" s="177" t="str">
        <f t="shared" si="6"/>
        <v/>
      </c>
      <c r="O17" s="178" t="str">
        <f>IF(A17="","",IF(N17=0,0,0.8*H17/21.7*'1044Af Demande'!$B$30))</f>
        <v/>
      </c>
      <c r="P17" s="168" t="str">
        <f t="shared" si="7"/>
        <v/>
      </c>
      <c r="Q17" s="174" t="str">
        <f>IF(A17="","",M17*'1044Af Demande'!$B$31)</f>
        <v/>
      </c>
      <c r="R17" s="175" t="str">
        <f t="shared" si="4"/>
        <v/>
      </c>
      <c r="S17" s="12"/>
    </row>
    <row r="18" spans="1:19" ht="16.95" customHeight="1">
      <c r="A18" s="13" t="str">
        <f>IF('1044Bf Données de base trav.'!A14="","",'1044Bf Données de base trav.'!A14)</f>
        <v/>
      </c>
      <c r="B18" s="58" t="str">
        <f>IF('1044Bf Données de base trav.'!B14="","",'1044Bf Données de base trav.'!B14)</f>
        <v/>
      </c>
      <c r="C18" s="95" t="str">
        <f>IF('1044Bf Données de base trav.'!C14="","",'1044Bf Données de base trav.'!C14)</f>
        <v/>
      </c>
      <c r="D18" s="176" t="str">
        <f>IF('1044Bf Données de base trav.'!G14-'1044Bf Données de base trav.'!H14&lt;=0,"",'1044Bf Données de base trav.'!G14-'1044Bf Données de base trav.'!H14)</f>
        <v/>
      </c>
      <c r="E18" s="174" t="str">
        <f>IF('1044Bf Données de base trav.'!I14="","",'1044Bf Données de base trav.'!I14)</f>
        <v/>
      </c>
      <c r="F18" s="165" t="str">
        <f>IF('1044Bf Données de base trav.'!A14="","",IF('1044Bf Données de base trav.'!G14=0,0,E18/D18))</f>
        <v/>
      </c>
      <c r="G18" s="176" t="str">
        <f>IF(A18="","",IF('1044Bf Données de base trav.'!J14&gt;'1044Af Demande'!$B$28,'1044Af Demande'!$B$28,'1044Bf Données de base trav.'!J14))</f>
        <v/>
      </c>
      <c r="H18" s="166" t="str">
        <f>IF('1044Bf Données de base trav.'!A14="","",IF(F18*21.7&gt;'1044Af Demande'!$B$28,'1044Af Demande'!$B$28,F18*21.7))</f>
        <v/>
      </c>
      <c r="I18" s="167" t="str">
        <f t="shared" si="5"/>
        <v/>
      </c>
      <c r="J18" s="168" t="str">
        <f>IF('1044Bf Données de base trav.'!K14="","",'1044Bf Données de base trav.'!K14)</f>
        <v/>
      </c>
      <c r="K18" s="174" t="str">
        <f t="shared" si="1"/>
        <v/>
      </c>
      <c r="L18" s="170" t="str">
        <f t="shared" si="2"/>
        <v/>
      </c>
      <c r="M18" s="171" t="str">
        <f t="shared" si="3"/>
        <v/>
      </c>
      <c r="N18" s="177" t="str">
        <f t="shared" si="6"/>
        <v/>
      </c>
      <c r="O18" s="178" t="str">
        <f>IF(A18="","",IF(N18=0,0,0.8*H18/21.7*'1044Af Demande'!$B$30))</f>
        <v/>
      </c>
      <c r="P18" s="168" t="str">
        <f t="shared" si="7"/>
        <v/>
      </c>
      <c r="Q18" s="174" t="str">
        <f>IF(A18="","",M18*'1044Af Demande'!$B$31)</f>
        <v/>
      </c>
      <c r="R18" s="175" t="str">
        <f t="shared" si="4"/>
        <v/>
      </c>
      <c r="S18" s="12"/>
    </row>
    <row r="19" spans="1:19" ht="16.95" customHeight="1">
      <c r="A19" s="13" t="str">
        <f>IF('1044Bf Données de base trav.'!A15="","",'1044Bf Données de base trav.'!A15)</f>
        <v/>
      </c>
      <c r="B19" s="58" t="str">
        <f>IF('1044Bf Données de base trav.'!B15="","",'1044Bf Données de base trav.'!B15)</f>
        <v/>
      </c>
      <c r="C19" s="95" t="str">
        <f>IF('1044Bf Données de base trav.'!C15="","",'1044Bf Données de base trav.'!C15)</f>
        <v/>
      </c>
      <c r="D19" s="176" t="str">
        <f>IF('1044Bf Données de base trav.'!G15-'1044Bf Données de base trav.'!H15&lt;=0,"",'1044Bf Données de base trav.'!G15-'1044Bf Données de base trav.'!H15)</f>
        <v/>
      </c>
      <c r="E19" s="174" t="str">
        <f>IF('1044Bf Données de base trav.'!I15="","",'1044Bf Données de base trav.'!I15)</f>
        <v/>
      </c>
      <c r="F19" s="165" t="str">
        <f>IF('1044Bf Données de base trav.'!A15="","",IF('1044Bf Données de base trav.'!G15=0,0,E19/D19))</f>
        <v/>
      </c>
      <c r="G19" s="176" t="str">
        <f>IF(A19="","",IF('1044Bf Données de base trav.'!J15&gt;'1044Af Demande'!$B$28,'1044Af Demande'!$B$28,'1044Bf Données de base trav.'!J15))</f>
        <v/>
      </c>
      <c r="H19" s="166" t="str">
        <f>IF('1044Bf Données de base trav.'!A15="","",IF(F19*21.7&gt;'1044Af Demande'!$B$28,'1044Af Demande'!$B$28,F19*21.7))</f>
        <v/>
      </c>
      <c r="I19" s="167" t="str">
        <f t="shared" si="5"/>
        <v/>
      </c>
      <c r="J19" s="168" t="str">
        <f>IF('1044Bf Données de base trav.'!K15="","",'1044Bf Données de base trav.'!K15)</f>
        <v/>
      </c>
      <c r="K19" s="174" t="str">
        <f t="shared" si="1"/>
        <v/>
      </c>
      <c r="L19" s="170" t="str">
        <f t="shared" si="2"/>
        <v/>
      </c>
      <c r="M19" s="171" t="str">
        <f t="shared" si="3"/>
        <v/>
      </c>
      <c r="N19" s="177" t="str">
        <f t="shared" si="6"/>
        <v/>
      </c>
      <c r="O19" s="178" t="str">
        <f>IF(A19="","",IF(N19=0,0,0.8*H19/21.7*'1044Af Demande'!$B$30))</f>
        <v/>
      </c>
      <c r="P19" s="168" t="str">
        <f t="shared" si="7"/>
        <v/>
      </c>
      <c r="Q19" s="174" t="str">
        <f>IF(A19="","",M19*'1044Af Demande'!$B$31)</f>
        <v/>
      </c>
      <c r="R19" s="175" t="str">
        <f t="shared" si="4"/>
        <v/>
      </c>
      <c r="S19" s="12"/>
    </row>
    <row r="20" spans="1:19" ht="16.95" customHeight="1">
      <c r="A20" s="13" t="str">
        <f>IF('1044Bf Données de base trav.'!A16="","",'1044Bf Données de base trav.'!A16)</f>
        <v/>
      </c>
      <c r="B20" s="58" t="str">
        <f>IF('1044Bf Données de base trav.'!B16="","",'1044Bf Données de base trav.'!B16)</f>
        <v/>
      </c>
      <c r="C20" s="95" t="str">
        <f>IF('1044Bf Données de base trav.'!C16="","",'1044Bf Données de base trav.'!C16)</f>
        <v/>
      </c>
      <c r="D20" s="176" t="str">
        <f>IF('1044Bf Données de base trav.'!G16-'1044Bf Données de base trav.'!H16&lt;=0,"",'1044Bf Données de base trav.'!G16-'1044Bf Données de base trav.'!H16)</f>
        <v/>
      </c>
      <c r="E20" s="174" t="str">
        <f>IF('1044Bf Données de base trav.'!I16="","",'1044Bf Données de base trav.'!I16)</f>
        <v/>
      </c>
      <c r="F20" s="165" t="str">
        <f>IF('1044Bf Données de base trav.'!A16="","",IF('1044Bf Données de base trav.'!G16=0,0,E20/D20))</f>
        <v/>
      </c>
      <c r="G20" s="176" t="str">
        <f>IF(A20="","",IF('1044Bf Données de base trav.'!J16&gt;'1044Af Demande'!$B$28,'1044Af Demande'!$B$28,'1044Bf Données de base trav.'!J16))</f>
        <v/>
      </c>
      <c r="H20" s="166" t="str">
        <f>IF('1044Bf Données de base trav.'!A16="","",IF(F20*21.7&gt;'1044Af Demande'!$B$28,'1044Af Demande'!$B$28,F20*21.7))</f>
        <v/>
      </c>
      <c r="I20" s="167" t="str">
        <f t="shared" si="5"/>
        <v/>
      </c>
      <c r="J20" s="168" t="str">
        <f>IF('1044Bf Données de base trav.'!K16="","",'1044Bf Données de base trav.'!K16)</f>
        <v/>
      </c>
      <c r="K20" s="174" t="str">
        <f t="shared" si="1"/>
        <v/>
      </c>
      <c r="L20" s="170" t="str">
        <f t="shared" si="2"/>
        <v/>
      </c>
      <c r="M20" s="171" t="str">
        <f t="shared" si="3"/>
        <v/>
      </c>
      <c r="N20" s="177" t="str">
        <f t="shared" si="6"/>
        <v/>
      </c>
      <c r="O20" s="178" t="str">
        <f>IF(A20="","",IF(N20=0,0,0.8*H20/21.7*'1044Af Demande'!$B$30))</f>
        <v/>
      </c>
      <c r="P20" s="168" t="str">
        <f t="shared" si="7"/>
        <v/>
      </c>
      <c r="Q20" s="174" t="str">
        <f>IF(A20="","",M20*'1044Af Demande'!$B$31)</f>
        <v/>
      </c>
      <c r="R20" s="175" t="str">
        <f t="shared" si="4"/>
        <v/>
      </c>
      <c r="S20" s="12"/>
    </row>
    <row r="21" spans="1:19" ht="16.95" customHeight="1">
      <c r="A21" s="13" t="str">
        <f>IF('1044Bf Données de base trav.'!A17="","",'1044Bf Données de base trav.'!A17)</f>
        <v/>
      </c>
      <c r="B21" s="58" t="str">
        <f>IF('1044Bf Données de base trav.'!B17="","",'1044Bf Données de base trav.'!B17)</f>
        <v/>
      </c>
      <c r="C21" s="95" t="str">
        <f>IF('1044Bf Données de base trav.'!C17="","",'1044Bf Données de base trav.'!C17)</f>
        <v/>
      </c>
      <c r="D21" s="176" t="str">
        <f>IF('1044Bf Données de base trav.'!G17-'1044Bf Données de base trav.'!H17&lt;=0,"",'1044Bf Données de base trav.'!G17-'1044Bf Données de base trav.'!H17)</f>
        <v/>
      </c>
      <c r="E21" s="174" t="str">
        <f>IF('1044Bf Données de base trav.'!I17="","",'1044Bf Données de base trav.'!I17)</f>
        <v/>
      </c>
      <c r="F21" s="165" t="str">
        <f>IF('1044Bf Données de base trav.'!A17="","",IF('1044Bf Données de base trav.'!G17=0,0,E21/D21))</f>
        <v/>
      </c>
      <c r="G21" s="176" t="str">
        <f>IF(A21="","",IF('1044Bf Données de base trav.'!J17&gt;'1044Af Demande'!$B$28,'1044Af Demande'!$B$28,'1044Bf Données de base trav.'!J17))</f>
        <v/>
      </c>
      <c r="H21" s="166" t="str">
        <f>IF('1044Bf Données de base trav.'!A17="","",IF(F21*21.7&gt;'1044Af Demande'!$B$28,'1044Af Demande'!$B$28,F21*21.7))</f>
        <v/>
      </c>
      <c r="I21" s="167" t="str">
        <f t="shared" si="5"/>
        <v/>
      </c>
      <c r="J21" s="168" t="str">
        <f>IF('1044Bf Données de base trav.'!K17="","",'1044Bf Données de base trav.'!K17)</f>
        <v/>
      </c>
      <c r="K21" s="174" t="str">
        <f t="shared" si="1"/>
        <v/>
      </c>
      <c r="L21" s="170" t="str">
        <f t="shared" si="2"/>
        <v/>
      </c>
      <c r="M21" s="171" t="str">
        <f t="shared" si="3"/>
        <v/>
      </c>
      <c r="N21" s="177" t="str">
        <f t="shared" si="6"/>
        <v/>
      </c>
      <c r="O21" s="178" t="str">
        <f>IF(A21="","",IF(N21=0,0,0.8*H21/21.7*'1044Af Demande'!$B$30))</f>
        <v/>
      </c>
      <c r="P21" s="168" t="str">
        <f t="shared" si="7"/>
        <v/>
      </c>
      <c r="Q21" s="174" t="str">
        <f>IF(A21="","",M21*'1044Af Demande'!$B$31)</f>
        <v/>
      </c>
      <c r="R21" s="175" t="str">
        <f t="shared" si="4"/>
        <v/>
      </c>
      <c r="S21" s="12"/>
    </row>
    <row r="22" spans="1:19" ht="16.95" customHeight="1">
      <c r="A22" s="13" t="str">
        <f>IF('1044Bf Données de base trav.'!A18="","",'1044Bf Données de base trav.'!A18)</f>
        <v/>
      </c>
      <c r="B22" s="58" t="str">
        <f>IF('1044Bf Données de base trav.'!B18="","",'1044Bf Données de base trav.'!B18)</f>
        <v/>
      </c>
      <c r="C22" s="95" t="str">
        <f>IF('1044Bf Données de base trav.'!C18="","",'1044Bf Données de base trav.'!C18)</f>
        <v/>
      </c>
      <c r="D22" s="176" t="str">
        <f>IF('1044Bf Données de base trav.'!G18-'1044Bf Données de base trav.'!H18&lt;=0,"",'1044Bf Données de base trav.'!G18-'1044Bf Données de base trav.'!H18)</f>
        <v/>
      </c>
      <c r="E22" s="174" t="str">
        <f>IF('1044Bf Données de base trav.'!I18="","",'1044Bf Données de base trav.'!I18)</f>
        <v/>
      </c>
      <c r="F22" s="165" t="str">
        <f>IF('1044Bf Données de base trav.'!A18="","",IF('1044Bf Données de base trav.'!G18=0,0,E22/D22))</f>
        <v/>
      </c>
      <c r="G22" s="176" t="str">
        <f>IF(A22="","",IF('1044Bf Données de base trav.'!J18&gt;'1044Af Demande'!$B$28,'1044Af Demande'!$B$28,'1044Bf Données de base trav.'!J18))</f>
        <v/>
      </c>
      <c r="H22" s="166" t="str">
        <f>IF('1044Bf Données de base trav.'!A18="","",IF(F22*21.7&gt;'1044Af Demande'!$B$28,'1044Af Demande'!$B$28,F22*21.7))</f>
        <v/>
      </c>
      <c r="I22" s="167" t="str">
        <f t="shared" si="5"/>
        <v/>
      </c>
      <c r="J22" s="168" t="str">
        <f>IF('1044Bf Données de base trav.'!K18="","",'1044Bf Données de base trav.'!K18)</f>
        <v/>
      </c>
      <c r="K22" s="174" t="str">
        <f t="shared" si="1"/>
        <v/>
      </c>
      <c r="L22" s="170" t="str">
        <f t="shared" si="2"/>
        <v/>
      </c>
      <c r="M22" s="171" t="str">
        <f t="shared" si="3"/>
        <v/>
      </c>
      <c r="N22" s="177" t="str">
        <f t="shared" si="6"/>
        <v/>
      </c>
      <c r="O22" s="178" t="str">
        <f>IF(A22="","",IF(N22=0,0,0.8*H22/21.7*'1044Af Demande'!$B$30))</f>
        <v/>
      </c>
      <c r="P22" s="168" t="str">
        <f t="shared" si="7"/>
        <v/>
      </c>
      <c r="Q22" s="174" t="str">
        <f>IF(A22="","",M22*'1044Af Demande'!$B$31)</f>
        <v/>
      </c>
      <c r="R22" s="175" t="str">
        <f t="shared" si="4"/>
        <v/>
      </c>
      <c r="S22" s="12"/>
    </row>
    <row r="23" spans="1:19" ht="16.95" customHeight="1">
      <c r="A23" s="13" t="str">
        <f>IF('1044Bf Données de base trav.'!A19="","",'1044Bf Données de base trav.'!A19)</f>
        <v/>
      </c>
      <c r="B23" s="58" t="str">
        <f>IF('1044Bf Données de base trav.'!B19="","",'1044Bf Données de base trav.'!B19)</f>
        <v/>
      </c>
      <c r="C23" s="95" t="str">
        <f>IF('1044Bf Données de base trav.'!C19="","",'1044Bf Données de base trav.'!C19)</f>
        <v/>
      </c>
      <c r="D23" s="176" t="str">
        <f>IF('1044Bf Données de base trav.'!G19-'1044Bf Données de base trav.'!H19&lt;=0,"",'1044Bf Données de base trav.'!G19-'1044Bf Données de base trav.'!H19)</f>
        <v/>
      </c>
      <c r="E23" s="174" t="str">
        <f>IF('1044Bf Données de base trav.'!I19="","",'1044Bf Données de base trav.'!I19)</f>
        <v/>
      </c>
      <c r="F23" s="165" t="str">
        <f>IF('1044Bf Données de base trav.'!A19="","",IF('1044Bf Données de base trav.'!G19=0,0,E23/D23))</f>
        <v/>
      </c>
      <c r="G23" s="176" t="str">
        <f>IF(A23="","",IF('1044Bf Données de base trav.'!J19&gt;'1044Af Demande'!$B$28,'1044Af Demande'!$B$28,'1044Bf Données de base trav.'!J19))</f>
        <v/>
      </c>
      <c r="H23" s="166" t="str">
        <f>IF('1044Bf Données de base trav.'!A19="","",IF(F23*21.7&gt;'1044Af Demande'!$B$28,'1044Af Demande'!$B$28,F23*21.7))</f>
        <v/>
      </c>
      <c r="I23" s="167" t="str">
        <f t="shared" si="5"/>
        <v/>
      </c>
      <c r="J23" s="168" t="str">
        <f>IF('1044Bf Données de base trav.'!K19="","",'1044Bf Données de base trav.'!K19)</f>
        <v/>
      </c>
      <c r="K23" s="174" t="str">
        <f t="shared" si="1"/>
        <v/>
      </c>
      <c r="L23" s="170" t="str">
        <f t="shared" si="2"/>
        <v/>
      </c>
      <c r="M23" s="171" t="str">
        <f t="shared" si="3"/>
        <v/>
      </c>
      <c r="N23" s="177" t="str">
        <f t="shared" si="6"/>
        <v/>
      </c>
      <c r="O23" s="178" t="str">
        <f>IF(A23="","",IF(N23=0,0,0.8*H23/21.7*'1044Af Demande'!$B$30))</f>
        <v/>
      </c>
      <c r="P23" s="168" t="str">
        <f t="shared" si="7"/>
        <v/>
      </c>
      <c r="Q23" s="174" t="str">
        <f>IF(A23="","",M23*'1044Af Demande'!$B$31)</f>
        <v/>
      </c>
      <c r="R23" s="175" t="str">
        <f t="shared" si="4"/>
        <v/>
      </c>
      <c r="S23" s="12"/>
    </row>
    <row r="24" spans="1:19" ht="16.95" customHeight="1">
      <c r="A24" s="13" t="str">
        <f>IF('1044Bf Données de base trav.'!A20="","",'1044Bf Données de base trav.'!A20)</f>
        <v/>
      </c>
      <c r="B24" s="58" t="str">
        <f>IF('1044Bf Données de base trav.'!B20="","",'1044Bf Données de base trav.'!B20)</f>
        <v/>
      </c>
      <c r="C24" s="95" t="str">
        <f>IF('1044Bf Données de base trav.'!C20="","",'1044Bf Données de base trav.'!C20)</f>
        <v/>
      </c>
      <c r="D24" s="176" t="str">
        <f>IF('1044Bf Données de base trav.'!G20-'1044Bf Données de base trav.'!H20&lt;=0,"",'1044Bf Données de base trav.'!G20-'1044Bf Données de base trav.'!H20)</f>
        <v/>
      </c>
      <c r="E24" s="174" t="str">
        <f>IF('1044Bf Données de base trav.'!I20="","",'1044Bf Données de base trav.'!I20)</f>
        <v/>
      </c>
      <c r="F24" s="165" t="str">
        <f>IF('1044Bf Données de base trav.'!A20="","",IF('1044Bf Données de base trav.'!G20=0,0,E24/D24))</f>
        <v/>
      </c>
      <c r="G24" s="176" t="str">
        <f>IF(A24="","",IF('1044Bf Données de base trav.'!J20&gt;'1044Af Demande'!$B$28,'1044Af Demande'!$B$28,'1044Bf Données de base trav.'!J20))</f>
        <v/>
      </c>
      <c r="H24" s="166" t="str">
        <f>IF('1044Bf Données de base trav.'!A20="","",IF(F24*21.7&gt;'1044Af Demande'!$B$28,'1044Af Demande'!$B$28,F24*21.7))</f>
        <v/>
      </c>
      <c r="I24" s="167" t="str">
        <f t="shared" si="5"/>
        <v/>
      </c>
      <c r="J24" s="168" t="str">
        <f>IF('1044Bf Données de base trav.'!K20="","",'1044Bf Données de base trav.'!K20)</f>
        <v/>
      </c>
      <c r="K24" s="174" t="str">
        <f t="shared" si="1"/>
        <v/>
      </c>
      <c r="L24" s="170" t="str">
        <f t="shared" si="2"/>
        <v/>
      </c>
      <c r="M24" s="171" t="str">
        <f t="shared" si="3"/>
        <v/>
      </c>
      <c r="N24" s="177" t="str">
        <f t="shared" si="6"/>
        <v/>
      </c>
      <c r="O24" s="178" t="str">
        <f>IF(A24="","",IF(N24=0,0,0.8*H24/21.7*'1044Af Demande'!$B$30))</f>
        <v/>
      </c>
      <c r="P24" s="168" t="str">
        <f t="shared" si="7"/>
        <v/>
      </c>
      <c r="Q24" s="174" t="str">
        <f>IF(A24="","",M24*'1044Af Demande'!$B$31)</f>
        <v/>
      </c>
      <c r="R24" s="175" t="str">
        <f t="shared" si="4"/>
        <v/>
      </c>
      <c r="S24" s="12"/>
    </row>
    <row r="25" spans="1:19" ht="16.95" customHeight="1">
      <c r="A25" s="13" t="str">
        <f>IF('1044Bf Données de base trav.'!A21="","",'1044Bf Données de base trav.'!A21)</f>
        <v/>
      </c>
      <c r="B25" s="58" t="str">
        <f>IF('1044Bf Données de base trav.'!B21="","",'1044Bf Données de base trav.'!B21)</f>
        <v/>
      </c>
      <c r="C25" s="95" t="str">
        <f>IF('1044Bf Données de base trav.'!C21="","",'1044Bf Données de base trav.'!C21)</f>
        <v/>
      </c>
      <c r="D25" s="176" t="str">
        <f>IF('1044Bf Données de base trav.'!G21-'1044Bf Données de base trav.'!H21&lt;=0,"",'1044Bf Données de base trav.'!G21-'1044Bf Données de base trav.'!H21)</f>
        <v/>
      </c>
      <c r="E25" s="174" t="str">
        <f>IF('1044Bf Données de base trav.'!I21="","",'1044Bf Données de base trav.'!I21)</f>
        <v/>
      </c>
      <c r="F25" s="165" t="str">
        <f>IF('1044Bf Données de base trav.'!A21="","",IF('1044Bf Données de base trav.'!G21=0,0,E25/D25))</f>
        <v/>
      </c>
      <c r="G25" s="176" t="str">
        <f>IF(A25="","",IF('1044Bf Données de base trav.'!J21&gt;'1044Af Demande'!$B$28,'1044Af Demande'!$B$28,'1044Bf Données de base trav.'!J21))</f>
        <v/>
      </c>
      <c r="H25" s="166" t="str">
        <f>IF('1044Bf Données de base trav.'!A21="","",IF(F25*21.7&gt;'1044Af Demande'!$B$28,'1044Af Demande'!$B$28,F25*21.7))</f>
        <v/>
      </c>
      <c r="I25" s="167" t="str">
        <f t="shared" si="5"/>
        <v/>
      </c>
      <c r="J25" s="168" t="str">
        <f>IF('1044Bf Données de base trav.'!K21="","",'1044Bf Données de base trav.'!K21)</f>
        <v/>
      </c>
      <c r="K25" s="174" t="str">
        <f t="shared" si="1"/>
        <v/>
      </c>
      <c r="L25" s="170" t="str">
        <f t="shared" si="2"/>
        <v/>
      </c>
      <c r="M25" s="171" t="str">
        <f t="shared" si="3"/>
        <v/>
      </c>
      <c r="N25" s="177" t="str">
        <f t="shared" si="6"/>
        <v/>
      </c>
      <c r="O25" s="178" t="str">
        <f>IF(A25="","",IF(N25=0,0,0.8*H25/21.7*'1044Af Demande'!$B$30))</f>
        <v/>
      </c>
      <c r="P25" s="168" t="str">
        <f t="shared" si="7"/>
        <v/>
      </c>
      <c r="Q25" s="174" t="str">
        <f>IF(A25="","",M25*'1044Af Demande'!$B$31)</f>
        <v/>
      </c>
      <c r="R25" s="175" t="str">
        <f t="shared" si="4"/>
        <v/>
      </c>
      <c r="S25" s="12"/>
    </row>
    <row r="26" spans="1:19" ht="16.95" customHeight="1">
      <c r="A26" s="13" t="str">
        <f>IF('1044Bf Données de base trav.'!A22="","",'1044Bf Données de base trav.'!A22)</f>
        <v/>
      </c>
      <c r="B26" s="58" t="str">
        <f>IF('1044Bf Données de base trav.'!B22="","",'1044Bf Données de base trav.'!B22)</f>
        <v/>
      </c>
      <c r="C26" s="95" t="str">
        <f>IF('1044Bf Données de base trav.'!C22="","",'1044Bf Données de base trav.'!C22)</f>
        <v/>
      </c>
      <c r="D26" s="176" t="str">
        <f>IF('1044Bf Données de base trav.'!G22-'1044Bf Données de base trav.'!H22&lt;=0,"",'1044Bf Données de base trav.'!G22-'1044Bf Données de base trav.'!H22)</f>
        <v/>
      </c>
      <c r="E26" s="174" t="str">
        <f>IF('1044Bf Données de base trav.'!I22="","",'1044Bf Données de base trav.'!I22)</f>
        <v/>
      </c>
      <c r="F26" s="165" t="str">
        <f>IF('1044Bf Données de base trav.'!A22="","",IF('1044Bf Données de base trav.'!G22=0,0,E26/D26))</f>
        <v/>
      </c>
      <c r="G26" s="176" t="str">
        <f>IF(A26="","",IF('1044Bf Données de base trav.'!J22&gt;'1044Af Demande'!$B$28,'1044Af Demande'!$B$28,'1044Bf Données de base trav.'!J22))</f>
        <v/>
      </c>
      <c r="H26" s="166" t="str">
        <f>IF('1044Bf Données de base trav.'!A22="","",IF(F26*21.7&gt;'1044Af Demande'!$B$28,'1044Af Demande'!$B$28,F26*21.7))</f>
        <v/>
      </c>
      <c r="I26" s="167" t="str">
        <f t="shared" si="5"/>
        <v/>
      </c>
      <c r="J26" s="168" t="str">
        <f>IF('1044Bf Données de base trav.'!K22="","",'1044Bf Données de base trav.'!K22)</f>
        <v/>
      </c>
      <c r="K26" s="174" t="str">
        <f t="shared" si="1"/>
        <v/>
      </c>
      <c r="L26" s="170" t="str">
        <f t="shared" si="2"/>
        <v/>
      </c>
      <c r="M26" s="171" t="str">
        <f t="shared" si="3"/>
        <v/>
      </c>
      <c r="N26" s="177" t="str">
        <f t="shared" si="6"/>
        <v/>
      </c>
      <c r="O26" s="178" t="str">
        <f>IF(A26="","",IF(N26=0,0,0.8*H26/21.7*'1044Af Demande'!$B$30))</f>
        <v/>
      </c>
      <c r="P26" s="168" t="str">
        <f t="shared" si="7"/>
        <v/>
      </c>
      <c r="Q26" s="174" t="str">
        <f>IF(A26="","",M26*'1044Af Demande'!$B$31)</f>
        <v/>
      </c>
      <c r="R26" s="175" t="str">
        <f t="shared" si="4"/>
        <v/>
      </c>
      <c r="S26" s="12"/>
    </row>
    <row r="27" spans="1:19" ht="16.95" customHeight="1">
      <c r="A27" s="13" t="str">
        <f>IF('1044Bf Données de base trav.'!A23="","",'1044Bf Données de base trav.'!A23)</f>
        <v/>
      </c>
      <c r="B27" s="58" t="str">
        <f>IF('1044Bf Données de base trav.'!B23="","",'1044Bf Données de base trav.'!B23)</f>
        <v/>
      </c>
      <c r="C27" s="95" t="str">
        <f>IF('1044Bf Données de base trav.'!C23="","",'1044Bf Données de base trav.'!C23)</f>
        <v/>
      </c>
      <c r="D27" s="176" t="str">
        <f>IF('1044Bf Données de base trav.'!G23-'1044Bf Données de base trav.'!H23&lt;=0,"",'1044Bf Données de base trav.'!G23-'1044Bf Données de base trav.'!H23)</f>
        <v/>
      </c>
      <c r="E27" s="174" t="str">
        <f>IF('1044Bf Données de base trav.'!I23="","",'1044Bf Données de base trav.'!I23)</f>
        <v/>
      </c>
      <c r="F27" s="165" t="str">
        <f>IF('1044Bf Données de base trav.'!A23="","",IF('1044Bf Données de base trav.'!G23=0,0,E27/D27))</f>
        <v/>
      </c>
      <c r="G27" s="176" t="str">
        <f>IF(A27="","",IF('1044Bf Données de base trav.'!J23&gt;'1044Af Demande'!$B$28,'1044Af Demande'!$B$28,'1044Bf Données de base trav.'!J23))</f>
        <v/>
      </c>
      <c r="H27" s="166" t="str">
        <f>IF('1044Bf Données de base trav.'!A23="","",IF(F27*21.7&gt;'1044Af Demande'!$B$28,'1044Af Demande'!$B$28,F27*21.7))</f>
        <v/>
      </c>
      <c r="I27" s="167" t="str">
        <f t="shared" si="5"/>
        <v/>
      </c>
      <c r="J27" s="168" t="str">
        <f>IF('1044Bf Données de base trav.'!K23="","",'1044Bf Données de base trav.'!K23)</f>
        <v/>
      </c>
      <c r="K27" s="174" t="str">
        <f t="shared" si="1"/>
        <v/>
      </c>
      <c r="L27" s="170" t="str">
        <f t="shared" si="2"/>
        <v/>
      </c>
      <c r="M27" s="171" t="str">
        <f t="shared" si="3"/>
        <v/>
      </c>
      <c r="N27" s="177" t="str">
        <f t="shared" si="6"/>
        <v/>
      </c>
      <c r="O27" s="178" t="str">
        <f>IF(A27="","",IF(N27=0,0,0.8*H27/21.7*'1044Af Demande'!$B$30))</f>
        <v/>
      </c>
      <c r="P27" s="168" t="str">
        <f t="shared" si="7"/>
        <v/>
      </c>
      <c r="Q27" s="174" t="str">
        <f>IF(A27="","",M27*'1044Af Demande'!$B$31)</f>
        <v/>
      </c>
      <c r="R27" s="175" t="str">
        <f t="shared" si="4"/>
        <v/>
      </c>
      <c r="S27" s="12"/>
    </row>
    <row r="28" spans="1:19" ht="16.95" customHeight="1">
      <c r="A28" s="13" t="str">
        <f>IF('1044Bf Données de base trav.'!A24="","",'1044Bf Données de base trav.'!A24)</f>
        <v/>
      </c>
      <c r="B28" s="58" t="str">
        <f>IF('1044Bf Données de base trav.'!B24="","",'1044Bf Données de base trav.'!B24)</f>
        <v/>
      </c>
      <c r="C28" s="95" t="str">
        <f>IF('1044Bf Données de base trav.'!C24="","",'1044Bf Données de base trav.'!C24)</f>
        <v/>
      </c>
      <c r="D28" s="176" t="str">
        <f>IF('1044Bf Données de base trav.'!G24-'1044Bf Données de base trav.'!H24&lt;=0,"",'1044Bf Données de base trav.'!G24-'1044Bf Données de base trav.'!H24)</f>
        <v/>
      </c>
      <c r="E28" s="174" t="str">
        <f>IF('1044Bf Données de base trav.'!I24="","",'1044Bf Données de base trav.'!I24)</f>
        <v/>
      </c>
      <c r="F28" s="165" t="str">
        <f>IF('1044Bf Données de base trav.'!A24="","",IF('1044Bf Données de base trav.'!G24=0,0,E28/D28))</f>
        <v/>
      </c>
      <c r="G28" s="176" t="str">
        <f>IF(A28="","",IF('1044Bf Données de base trav.'!J24&gt;'1044Af Demande'!$B$28,'1044Af Demande'!$B$28,'1044Bf Données de base trav.'!J24))</f>
        <v/>
      </c>
      <c r="H28" s="166" t="str">
        <f>IF('1044Bf Données de base trav.'!A24="","",IF(F28*21.7&gt;'1044Af Demande'!$B$28,'1044Af Demande'!$B$28,F28*21.7))</f>
        <v/>
      </c>
      <c r="I28" s="167" t="str">
        <f t="shared" si="5"/>
        <v/>
      </c>
      <c r="J28" s="168" t="str">
        <f>IF('1044Bf Données de base trav.'!K24="","",'1044Bf Données de base trav.'!K24)</f>
        <v/>
      </c>
      <c r="K28" s="174" t="str">
        <f t="shared" si="1"/>
        <v/>
      </c>
      <c r="L28" s="170" t="str">
        <f t="shared" si="2"/>
        <v/>
      </c>
      <c r="M28" s="171" t="str">
        <f t="shared" si="3"/>
        <v/>
      </c>
      <c r="N28" s="177" t="str">
        <f t="shared" si="6"/>
        <v/>
      </c>
      <c r="O28" s="178" t="str">
        <f>IF(A28="","",IF(N28=0,0,0.8*H28/21.7*'1044Af Demande'!$B$30))</f>
        <v/>
      </c>
      <c r="P28" s="168" t="str">
        <f t="shared" si="7"/>
        <v/>
      </c>
      <c r="Q28" s="174" t="str">
        <f>IF(A28="","",M28*'1044Af Demande'!$B$31)</f>
        <v/>
      </c>
      <c r="R28" s="175" t="str">
        <f t="shared" si="4"/>
        <v/>
      </c>
      <c r="S28" s="12"/>
    </row>
    <row r="29" spans="1:19" ht="16.95" customHeight="1">
      <c r="A29" s="13" t="str">
        <f>IF('1044Bf Données de base trav.'!A25="","",'1044Bf Données de base trav.'!A25)</f>
        <v/>
      </c>
      <c r="B29" s="58" t="str">
        <f>IF('1044Bf Données de base trav.'!B25="","",'1044Bf Données de base trav.'!B25)</f>
        <v/>
      </c>
      <c r="C29" s="95" t="str">
        <f>IF('1044Bf Données de base trav.'!C25="","",'1044Bf Données de base trav.'!C25)</f>
        <v/>
      </c>
      <c r="D29" s="176" t="str">
        <f>IF('1044Bf Données de base trav.'!G25-'1044Bf Données de base trav.'!H25&lt;=0,"",'1044Bf Données de base trav.'!G25-'1044Bf Données de base trav.'!H25)</f>
        <v/>
      </c>
      <c r="E29" s="174" t="str">
        <f>IF('1044Bf Données de base trav.'!I25="","",'1044Bf Données de base trav.'!I25)</f>
        <v/>
      </c>
      <c r="F29" s="165" t="str">
        <f>IF('1044Bf Données de base trav.'!A25="","",IF('1044Bf Données de base trav.'!G25=0,0,E29/D29))</f>
        <v/>
      </c>
      <c r="G29" s="176" t="str">
        <f>IF(A29="","",IF('1044Bf Données de base trav.'!J25&gt;'1044Af Demande'!$B$28,'1044Af Demande'!$B$28,'1044Bf Données de base trav.'!J25))</f>
        <v/>
      </c>
      <c r="H29" s="166" t="str">
        <f>IF('1044Bf Données de base trav.'!A25="","",IF(F29*21.7&gt;'1044Af Demande'!$B$28,'1044Af Demande'!$B$28,F29*21.7))</f>
        <v/>
      </c>
      <c r="I29" s="167" t="str">
        <f t="shared" si="5"/>
        <v/>
      </c>
      <c r="J29" s="168" t="str">
        <f>IF('1044Bf Données de base trav.'!K25="","",'1044Bf Données de base trav.'!K25)</f>
        <v/>
      </c>
      <c r="K29" s="174" t="str">
        <f t="shared" si="1"/>
        <v/>
      </c>
      <c r="L29" s="170" t="str">
        <f t="shared" si="2"/>
        <v/>
      </c>
      <c r="M29" s="171" t="str">
        <f t="shared" si="3"/>
        <v/>
      </c>
      <c r="N29" s="177" t="str">
        <f t="shared" si="6"/>
        <v/>
      </c>
      <c r="O29" s="178" t="str">
        <f>IF(A29="","",IF(N29=0,0,0.8*H29/21.7*'1044Af Demande'!$B$30))</f>
        <v/>
      </c>
      <c r="P29" s="168" t="str">
        <f t="shared" si="7"/>
        <v/>
      </c>
      <c r="Q29" s="174" t="str">
        <f>IF(A29="","",M29*'1044Af Demande'!$B$31)</f>
        <v/>
      </c>
      <c r="R29" s="175" t="str">
        <f t="shared" si="4"/>
        <v/>
      </c>
      <c r="S29" s="12"/>
    </row>
    <row r="30" spans="1:19" ht="16.95" customHeight="1">
      <c r="A30" s="13" t="str">
        <f>IF('1044Bf Données de base trav.'!A26="","",'1044Bf Données de base trav.'!A26)</f>
        <v/>
      </c>
      <c r="B30" s="58" t="str">
        <f>IF('1044Bf Données de base trav.'!B26="","",'1044Bf Données de base trav.'!B26)</f>
        <v/>
      </c>
      <c r="C30" s="95" t="str">
        <f>IF('1044Bf Données de base trav.'!C26="","",'1044Bf Données de base trav.'!C26)</f>
        <v/>
      </c>
      <c r="D30" s="176" t="str">
        <f>IF('1044Bf Données de base trav.'!G26-'1044Bf Données de base trav.'!H26&lt;=0,"",'1044Bf Données de base trav.'!G26-'1044Bf Données de base trav.'!H26)</f>
        <v/>
      </c>
      <c r="E30" s="174" t="str">
        <f>IF('1044Bf Données de base trav.'!I26="","",'1044Bf Données de base trav.'!I26)</f>
        <v/>
      </c>
      <c r="F30" s="165" t="str">
        <f>IF('1044Bf Données de base trav.'!A26="","",IF('1044Bf Données de base trav.'!G26=0,0,E30/D30))</f>
        <v/>
      </c>
      <c r="G30" s="176" t="str">
        <f>IF(A30="","",IF('1044Bf Données de base trav.'!J26&gt;'1044Af Demande'!$B$28,'1044Af Demande'!$B$28,'1044Bf Données de base trav.'!J26))</f>
        <v/>
      </c>
      <c r="H30" s="166" t="str">
        <f>IF('1044Bf Données de base trav.'!A26="","",IF(F30*21.7&gt;'1044Af Demande'!$B$28,'1044Af Demande'!$B$28,F30*21.7))</f>
        <v/>
      </c>
      <c r="I30" s="167" t="str">
        <f t="shared" si="5"/>
        <v/>
      </c>
      <c r="J30" s="168" t="str">
        <f>IF('1044Bf Données de base trav.'!K26="","",'1044Bf Données de base trav.'!K26)</f>
        <v/>
      </c>
      <c r="K30" s="174" t="str">
        <f t="shared" si="1"/>
        <v/>
      </c>
      <c r="L30" s="170" t="str">
        <f t="shared" si="2"/>
        <v/>
      </c>
      <c r="M30" s="171" t="str">
        <f t="shared" si="3"/>
        <v/>
      </c>
      <c r="N30" s="177" t="str">
        <f t="shared" si="6"/>
        <v/>
      </c>
      <c r="O30" s="178" t="str">
        <f>IF(A30="","",IF(N30=0,0,0.8*H30/21.7*'1044Af Demande'!$B$30))</f>
        <v/>
      </c>
      <c r="P30" s="168" t="str">
        <f t="shared" si="7"/>
        <v/>
      </c>
      <c r="Q30" s="174" t="str">
        <f>IF(A30="","",M30*'1044Af Demande'!$B$31)</f>
        <v/>
      </c>
      <c r="R30" s="175" t="str">
        <f t="shared" si="4"/>
        <v/>
      </c>
      <c r="S30" s="12"/>
    </row>
    <row r="31" spans="1:19" ht="16.95" customHeight="1">
      <c r="A31" s="13" t="str">
        <f>IF('1044Bf Données de base trav.'!A27="","",'1044Bf Données de base trav.'!A27)</f>
        <v/>
      </c>
      <c r="B31" s="58" t="str">
        <f>IF('1044Bf Données de base trav.'!B27="","",'1044Bf Données de base trav.'!B27)</f>
        <v/>
      </c>
      <c r="C31" s="95" t="str">
        <f>IF('1044Bf Données de base trav.'!C27="","",'1044Bf Données de base trav.'!C27)</f>
        <v/>
      </c>
      <c r="D31" s="176" t="str">
        <f>IF('1044Bf Données de base trav.'!G27-'1044Bf Données de base trav.'!H27&lt;=0,"",'1044Bf Données de base trav.'!G27-'1044Bf Données de base trav.'!H27)</f>
        <v/>
      </c>
      <c r="E31" s="174" t="str">
        <f>IF('1044Bf Données de base trav.'!I27="","",'1044Bf Données de base trav.'!I27)</f>
        <v/>
      </c>
      <c r="F31" s="165" t="str">
        <f>IF('1044Bf Données de base trav.'!A27="","",IF('1044Bf Données de base trav.'!G27=0,0,E31/D31))</f>
        <v/>
      </c>
      <c r="G31" s="176" t="str">
        <f>IF(A31="","",IF('1044Bf Données de base trav.'!J27&gt;'1044Af Demande'!$B$28,'1044Af Demande'!$B$28,'1044Bf Données de base trav.'!J27))</f>
        <v/>
      </c>
      <c r="H31" s="166" t="str">
        <f>IF('1044Bf Données de base trav.'!A27="","",IF(F31*21.7&gt;'1044Af Demande'!$B$28,'1044Af Demande'!$B$28,F31*21.7))</f>
        <v/>
      </c>
      <c r="I31" s="167" t="str">
        <f t="shared" si="5"/>
        <v/>
      </c>
      <c r="J31" s="168" t="str">
        <f>IF('1044Bf Données de base trav.'!K27="","",'1044Bf Données de base trav.'!K27)</f>
        <v/>
      </c>
      <c r="K31" s="174" t="str">
        <f t="shared" si="1"/>
        <v/>
      </c>
      <c r="L31" s="170" t="str">
        <f t="shared" si="2"/>
        <v/>
      </c>
      <c r="M31" s="171" t="str">
        <f t="shared" si="3"/>
        <v/>
      </c>
      <c r="N31" s="177" t="str">
        <f t="shared" si="6"/>
        <v/>
      </c>
      <c r="O31" s="178" t="str">
        <f>IF(A31="","",IF(N31=0,0,0.8*H31/21.7*'1044Af Demande'!$B$30))</f>
        <v/>
      </c>
      <c r="P31" s="168" t="str">
        <f t="shared" si="7"/>
        <v/>
      </c>
      <c r="Q31" s="174" t="str">
        <f>IF(A31="","",M31*'1044Af Demande'!$B$31)</f>
        <v/>
      </c>
      <c r="R31" s="175" t="str">
        <f t="shared" si="4"/>
        <v/>
      </c>
      <c r="S31" s="12"/>
    </row>
    <row r="32" spans="1:19" ht="16.95" customHeight="1">
      <c r="A32" s="13" t="str">
        <f>IF('1044Bf Données de base trav.'!A28="","",'1044Bf Données de base trav.'!A28)</f>
        <v/>
      </c>
      <c r="B32" s="58" t="str">
        <f>IF('1044Bf Données de base trav.'!B28="","",'1044Bf Données de base trav.'!B28)</f>
        <v/>
      </c>
      <c r="C32" s="95" t="str">
        <f>IF('1044Bf Données de base trav.'!C28="","",'1044Bf Données de base trav.'!C28)</f>
        <v/>
      </c>
      <c r="D32" s="176" t="str">
        <f>IF('1044Bf Données de base trav.'!G28-'1044Bf Données de base trav.'!H28&lt;=0,"",'1044Bf Données de base trav.'!G28-'1044Bf Données de base trav.'!H28)</f>
        <v/>
      </c>
      <c r="E32" s="174" t="str">
        <f>IF('1044Bf Données de base trav.'!I28="","",'1044Bf Données de base trav.'!I28)</f>
        <v/>
      </c>
      <c r="F32" s="165" t="str">
        <f>IF('1044Bf Données de base trav.'!A28="","",IF('1044Bf Données de base trav.'!G28=0,0,E32/D32))</f>
        <v/>
      </c>
      <c r="G32" s="176" t="str">
        <f>IF(A32="","",IF('1044Bf Données de base trav.'!J28&gt;'1044Af Demande'!$B$28,'1044Af Demande'!$B$28,'1044Bf Données de base trav.'!J28))</f>
        <v/>
      </c>
      <c r="H32" s="166" t="str">
        <f>IF('1044Bf Données de base trav.'!A28="","",IF(F32*21.7&gt;'1044Af Demande'!$B$28,'1044Af Demande'!$B$28,F32*21.7))</f>
        <v/>
      </c>
      <c r="I32" s="167" t="str">
        <f t="shared" si="5"/>
        <v/>
      </c>
      <c r="J32" s="168" t="str">
        <f>IF('1044Bf Données de base trav.'!K28="","",'1044Bf Données de base trav.'!K28)</f>
        <v/>
      </c>
      <c r="K32" s="174" t="str">
        <f t="shared" si="1"/>
        <v/>
      </c>
      <c r="L32" s="170" t="str">
        <f t="shared" si="2"/>
        <v/>
      </c>
      <c r="M32" s="171" t="str">
        <f t="shared" si="3"/>
        <v/>
      </c>
      <c r="N32" s="177" t="str">
        <f t="shared" si="6"/>
        <v/>
      </c>
      <c r="O32" s="178" t="str">
        <f>IF(A32="","",IF(N32=0,0,0.8*H32/21.7*'1044Af Demande'!$B$30))</f>
        <v/>
      </c>
      <c r="P32" s="168" t="str">
        <f t="shared" si="7"/>
        <v/>
      </c>
      <c r="Q32" s="174" t="str">
        <f>IF(A32="","",M32*'1044Af Demande'!$B$31)</f>
        <v/>
      </c>
      <c r="R32" s="175" t="str">
        <f t="shared" si="4"/>
        <v/>
      </c>
      <c r="S32" s="12"/>
    </row>
    <row r="33" spans="1:19" ht="16.95" customHeight="1">
      <c r="A33" s="13" t="str">
        <f>IF('1044Bf Données de base trav.'!A29="","",'1044Bf Données de base trav.'!A29)</f>
        <v/>
      </c>
      <c r="B33" s="58" t="str">
        <f>IF('1044Bf Données de base trav.'!B29="","",'1044Bf Données de base trav.'!B29)</f>
        <v/>
      </c>
      <c r="C33" s="95" t="str">
        <f>IF('1044Bf Données de base trav.'!C29="","",'1044Bf Données de base trav.'!C29)</f>
        <v/>
      </c>
      <c r="D33" s="176" t="str">
        <f>IF('1044Bf Données de base trav.'!G29-'1044Bf Données de base trav.'!H29&lt;=0,"",'1044Bf Données de base trav.'!G29-'1044Bf Données de base trav.'!H29)</f>
        <v/>
      </c>
      <c r="E33" s="174" t="str">
        <f>IF('1044Bf Données de base trav.'!I29="","",'1044Bf Données de base trav.'!I29)</f>
        <v/>
      </c>
      <c r="F33" s="165" t="str">
        <f>IF('1044Bf Données de base trav.'!A29="","",IF('1044Bf Données de base trav.'!G29=0,0,E33/D33))</f>
        <v/>
      </c>
      <c r="G33" s="176" t="str">
        <f>IF(A33="","",IF('1044Bf Données de base trav.'!J29&gt;'1044Af Demande'!$B$28,'1044Af Demande'!$B$28,'1044Bf Données de base trav.'!J29))</f>
        <v/>
      </c>
      <c r="H33" s="166" t="str">
        <f>IF('1044Bf Données de base trav.'!A29="","",IF(F33*21.7&gt;'1044Af Demande'!$B$28,'1044Af Demande'!$B$28,F33*21.7))</f>
        <v/>
      </c>
      <c r="I33" s="167" t="str">
        <f t="shared" si="5"/>
        <v/>
      </c>
      <c r="J33" s="168" t="str">
        <f>IF('1044Bf Données de base trav.'!K29="","",'1044Bf Données de base trav.'!K29)</f>
        <v/>
      </c>
      <c r="K33" s="174" t="str">
        <f t="shared" si="1"/>
        <v/>
      </c>
      <c r="L33" s="170" t="str">
        <f t="shared" si="2"/>
        <v/>
      </c>
      <c r="M33" s="171" t="str">
        <f t="shared" si="3"/>
        <v/>
      </c>
      <c r="N33" s="177" t="str">
        <f t="shared" si="6"/>
        <v/>
      </c>
      <c r="O33" s="178" t="str">
        <f>IF(A33="","",IF(N33=0,0,0.8*H33/21.7*'1044Af Demande'!$B$30))</f>
        <v/>
      </c>
      <c r="P33" s="168" t="str">
        <f t="shared" si="7"/>
        <v/>
      </c>
      <c r="Q33" s="174" t="str">
        <f>IF(A33="","",M33*'1044Af Demande'!$B$31)</f>
        <v/>
      </c>
      <c r="R33" s="175" t="str">
        <f t="shared" si="4"/>
        <v/>
      </c>
      <c r="S33" s="12"/>
    </row>
    <row r="34" spans="1:19" ht="16.95" customHeight="1">
      <c r="A34" s="13" t="str">
        <f>IF('1044Bf Données de base trav.'!A30="","",'1044Bf Données de base trav.'!A30)</f>
        <v/>
      </c>
      <c r="B34" s="58" t="str">
        <f>IF('1044Bf Données de base trav.'!B30="","",'1044Bf Données de base trav.'!B30)</f>
        <v/>
      </c>
      <c r="C34" s="95" t="str">
        <f>IF('1044Bf Données de base trav.'!C30="","",'1044Bf Données de base trav.'!C30)</f>
        <v/>
      </c>
      <c r="D34" s="176" t="str">
        <f>IF('1044Bf Données de base trav.'!G30-'1044Bf Données de base trav.'!H30&lt;=0,"",'1044Bf Données de base trav.'!G30-'1044Bf Données de base trav.'!H30)</f>
        <v/>
      </c>
      <c r="E34" s="174" t="str">
        <f>IF('1044Bf Données de base trav.'!I30="","",'1044Bf Données de base trav.'!I30)</f>
        <v/>
      </c>
      <c r="F34" s="165" t="str">
        <f>IF('1044Bf Données de base trav.'!A30="","",IF('1044Bf Données de base trav.'!G30=0,0,E34/D34))</f>
        <v/>
      </c>
      <c r="G34" s="176" t="str">
        <f>IF(A34="","",IF('1044Bf Données de base trav.'!J30&gt;'1044Af Demande'!$B$28,'1044Af Demande'!$B$28,'1044Bf Données de base trav.'!J30))</f>
        <v/>
      </c>
      <c r="H34" s="166" t="str">
        <f>IF('1044Bf Données de base trav.'!A30="","",IF(F34*21.7&gt;'1044Af Demande'!$B$28,'1044Af Demande'!$B$28,F34*21.7))</f>
        <v/>
      </c>
      <c r="I34" s="167" t="str">
        <f t="shared" si="5"/>
        <v/>
      </c>
      <c r="J34" s="168" t="str">
        <f>IF('1044Bf Données de base trav.'!K30="","",'1044Bf Données de base trav.'!K30)</f>
        <v/>
      </c>
      <c r="K34" s="174" t="str">
        <f t="shared" si="1"/>
        <v/>
      </c>
      <c r="L34" s="170" t="str">
        <f t="shared" si="2"/>
        <v/>
      </c>
      <c r="M34" s="171" t="str">
        <f t="shared" si="3"/>
        <v/>
      </c>
      <c r="N34" s="177" t="str">
        <f t="shared" si="6"/>
        <v/>
      </c>
      <c r="O34" s="178" t="str">
        <f>IF(A34="","",IF(N34=0,0,0.8*H34/21.7*'1044Af Demande'!$B$30))</f>
        <v/>
      </c>
      <c r="P34" s="168" t="str">
        <f t="shared" si="7"/>
        <v/>
      </c>
      <c r="Q34" s="174" t="str">
        <f>IF(A34="","",M34*'1044Af Demande'!$B$31)</f>
        <v/>
      </c>
      <c r="R34" s="175" t="str">
        <f t="shared" si="4"/>
        <v/>
      </c>
      <c r="S34" s="12"/>
    </row>
    <row r="35" spans="1:19" ht="16.95" customHeight="1">
      <c r="A35" s="13" t="str">
        <f>IF('1044Bf Données de base trav.'!A31="","",'1044Bf Données de base trav.'!A31)</f>
        <v/>
      </c>
      <c r="B35" s="58" t="str">
        <f>IF('1044Bf Données de base trav.'!B31="","",'1044Bf Données de base trav.'!B31)</f>
        <v/>
      </c>
      <c r="C35" s="95" t="str">
        <f>IF('1044Bf Données de base trav.'!C31="","",'1044Bf Données de base trav.'!C31)</f>
        <v/>
      </c>
      <c r="D35" s="176" t="str">
        <f>IF('1044Bf Données de base trav.'!G31-'1044Bf Données de base trav.'!H31&lt;=0,"",'1044Bf Données de base trav.'!G31-'1044Bf Données de base trav.'!H31)</f>
        <v/>
      </c>
      <c r="E35" s="174" t="str">
        <f>IF('1044Bf Données de base trav.'!I31="","",'1044Bf Données de base trav.'!I31)</f>
        <v/>
      </c>
      <c r="F35" s="165" t="str">
        <f>IF('1044Bf Données de base trav.'!A31="","",IF('1044Bf Données de base trav.'!G31=0,0,E35/D35))</f>
        <v/>
      </c>
      <c r="G35" s="176" t="str">
        <f>IF(A35="","",IF('1044Bf Données de base trav.'!J31&gt;'1044Af Demande'!$B$28,'1044Af Demande'!$B$28,'1044Bf Données de base trav.'!J31))</f>
        <v/>
      </c>
      <c r="H35" s="166" t="str">
        <f>IF('1044Bf Données de base trav.'!A31="","",IF(F35*21.7&gt;'1044Af Demande'!$B$28,'1044Af Demande'!$B$28,F35*21.7))</f>
        <v/>
      </c>
      <c r="I35" s="167" t="str">
        <f t="shared" si="5"/>
        <v/>
      </c>
      <c r="J35" s="168" t="str">
        <f>IF('1044Bf Données de base trav.'!K31="","",'1044Bf Données de base trav.'!K31)</f>
        <v/>
      </c>
      <c r="K35" s="174" t="str">
        <f t="shared" si="1"/>
        <v/>
      </c>
      <c r="L35" s="170" t="str">
        <f t="shared" si="2"/>
        <v/>
      </c>
      <c r="M35" s="171" t="str">
        <f t="shared" si="3"/>
        <v/>
      </c>
      <c r="N35" s="177" t="str">
        <f t="shared" si="6"/>
        <v/>
      </c>
      <c r="O35" s="178" t="str">
        <f>IF(A35="","",IF(N35=0,0,0.8*H35/21.7*'1044Af Demande'!$B$30))</f>
        <v/>
      </c>
      <c r="P35" s="168" t="str">
        <f t="shared" si="7"/>
        <v/>
      </c>
      <c r="Q35" s="174" t="str">
        <f>IF(A35="","",M35*'1044Af Demande'!$B$31)</f>
        <v/>
      </c>
      <c r="R35" s="175" t="str">
        <f t="shared" si="4"/>
        <v/>
      </c>
      <c r="S35" s="12"/>
    </row>
    <row r="36" spans="1:19" ht="16.95" customHeight="1">
      <c r="A36" s="13" t="str">
        <f>IF('1044Bf Données de base trav.'!A32="","",'1044Bf Données de base trav.'!A32)</f>
        <v/>
      </c>
      <c r="B36" s="58" t="str">
        <f>IF('1044Bf Données de base trav.'!B32="","",'1044Bf Données de base trav.'!B32)</f>
        <v/>
      </c>
      <c r="C36" s="95" t="str">
        <f>IF('1044Bf Données de base trav.'!C32="","",'1044Bf Données de base trav.'!C32)</f>
        <v/>
      </c>
      <c r="D36" s="176" t="str">
        <f>IF('1044Bf Données de base trav.'!G32-'1044Bf Données de base trav.'!H32&lt;=0,"",'1044Bf Données de base trav.'!G32-'1044Bf Données de base trav.'!H32)</f>
        <v/>
      </c>
      <c r="E36" s="174" t="str">
        <f>IF('1044Bf Données de base trav.'!I32="","",'1044Bf Données de base trav.'!I32)</f>
        <v/>
      </c>
      <c r="F36" s="165" t="str">
        <f>IF('1044Bf Données de base trav.'!A32="","",IF('1044Bf Données de base trav.'!G32=0,0,E36/D36))</f>
        <v/>
      </c>
      <c r="G36" s="176" t="str">
        <f>IF(A36="","",IF('1044Bf Données de base trav.'!J32&gt;'1044Af Demande'!$B$28,'1044Af Demande'!$B$28,'1044Bf Données de base trav.'!J32))</f>
        <v/>
      </c>
      <c r="H36" s="166" t="str">
        <f>IF('1044Bf Données de base trav.'!A32="","",IF(F36*21.7&gt;'1044Af Demande'!$B$28,'1044Af Demande'!$B$28,F36*21.7))</f>
        <v/>
      </c>
      <c r="I36" s="167" t="str">
        <f t="shared" si="5"/>
        <v/>
      </c>
      <c r="J36" s="168" t="str">
        <f>IF('1044Bf Données de base trav.'!K32="","",'1044Bf Données de base trav.'!K32)</f>
        <v/>
      </c>
      <c r="K36" s="174" t="str">
        <f t="shared" si="1"/>
        <v/>
      </c>
      <c r="L36" s="170" t="str">
        <f t="shared" si="2"/>
        <v/>
      </c>
      <c r="M36" s="171" t="str">
        <f t="shared" si="3"/>
        <v/>
      </c>
      <c r="N36" s="177" t="str">
        <f t="shared" si="6"/>
        <v/>
      </c>
      <c r="O36" s="178" t="str">
        <f>IF(A36="","",IF(N36=0,0,0.8*H36/21.7*'1044Af Demande'!$B$30))</f>
        <v/>
      </c>
      <c r="P36" s="168" t="str">
        <f t="shared" si="7"/>
        <v/>
      </c>
      <c r="Q36" s="174" t="str">
        <f>IF(A36="","",M36*'1044Af Demande'!$B$31)</f>
        <v/>
      </c>
      <c r="R36" s="175" t="str">
        <f t="shared" si="4"/>
        <v/>
      </c>
      <c r="S36" s="12"/>
    </row>
    <row r="37" spans="1:19" ht="16.95" customHeight="1">
      <c r="A37" s="13" t="str">
        <f>IF('1044Bf Données de base trav.'!A33="","",'1044Bf Données de base trav.'!A33)</f>
        <v/>
      </c>
      <c r="B37" s="58" t="str">
        <f>IF('1044Bf Données de base trav.'!B33="","",'1044Bf Données de base trav.'!B33)</f>
        <v/>
      </c>
      <c r="C37" s="59" t="str">
        <f>IF('1044Bf Données de base trav.'!C33="","",'1044Bf Données de base trav.'!C33)</f>
        <v/>
      </c>
      <c r="D37" s="176" t="str">
        <f>IF('1044Bf Données de base trav.'!G33-'1044Bf Données de base trav.'!H33&lt;=0,"",'1044Bf Données de base trav.'!G33-'1044Bf Données de base trav.'!H33)</f>
        <v/>
      </c>
      <c r="E37" s="174" t="str">
        <f>IF('1044Bf Données de base trav.'!I33="","",'1044Bf Données de base trav.'!I33)</f>
        <v/>
      </c>
      <c r="F37" s="165" t="str">
        <f>IF('1044Bf Données de base trav.'!A33="","",IF('1044Bf Données de base trav.'!G33=0,0,E37/D37))</f>
        <v/>
      </c>
      <c r="G37" s="176" t="str">
        <f>IF(A37="","",IF('1044Bf Données de base trav.'!J33&gt;'1044Af Demande'!$B$28,'1044Af Demande'!$B$28,'1044Bf Données de base trav.'!J33))</f>
        <v/>
      </c>
      <c r="H37" s="166" t="str">
        <f>IF('1044Bf Données de base trav.'!A33="","",IF(F37*21.7&gt;'1044Af Demande'!$B$28,'1044Af Demande'!$B$28,F37*21.7))</f>
        <v/>
      </c>
      <c r="I37" s="167" t="str">
        <f t="shared" si="5"/>
        <v/>
      </c>
      <c r="J37" s="168" t="str">
        <f>IF('1044Bf Données de base trav.'!K33="","",'1044Bf Données de base trav.'!K33)</f>
        <v/>
      </c>
      <c r="K37" s="174" t="str">
        <f t="shared" si="1"/>
        <v/>
      </c>
      <c r="L37" s="170" t="str">
        <f t="shared" si="2"/>
        <v/>
      </c>
      <c r="M37" s="171" t="str">
        <f t="shared" si="3"/>
        <v/>
      </c>
      <c r="N37" s="177" t="str">
        <f t="shared" si="6"/>
        <v/>
      </c>
      <c r="O37" s="178" t="str">
        <f>IF(A37="","",IF(N37=0,0,0.8*H37/21.7*'1044Af Demande'!$B$30))</f>
        <v/>
      </c>
      <c r="P37" s="168" t="str">
        <f t="shared" si="7"/>
        <v/>
      </c>
      <c r="Q37" s="174" t="str">
        <f>IF(A37="","",M37*'1044Af Demande'!$B$31)</f>
        <v/>
      </c>
      <c r="R37" s="175" t="str">
        <f t="shared" si="4"/>
        <v/>
      </c>
      <c r="S37" s="12"/>
    </row>
    <row r="38" spans="1:19" ht="16.95" customHeight="1">
      <c r="A38" s="13" t="str">
        <f>IF('1044Bf Données de base trav.'!A34="","",'1044Bf Données de base trav.'!A34)</f>
        <v/>
      </c>
      <c r="B38" s="58" t="str">
        <f>IF('1044Bf Données de base trav.'!B34="","",'1044Bf Données de base trav.'!B34)</f>
        <v/>
      </c>
      <c r="C38" s="59" t="str">
        <f>IF('1044Bf Données de base trav.'!C34="","",'1044Bf Données de base trav.'!C34)</f>
        <v/>
      </c>
      <c r="D38" s="176" t="str">
        <f>IF('1044Bf Données de base trav.'!G34-'1044Bf Données de base trav.'!H34&lt;=0,"",'1044Bf Données de base trav.'!G34-'1044Bf Données de base trav.'!H34)</f>
        <v/>
      </c>
      <c r="E38" s="174" t="str">
        <f>IF('1044Bf Données de base trav.'!I34="","",'1044Bf Données de base trav.'!I34)</f>
        <v/>
      </c>
      <c r="F38" s="165" t="str">
        <f>IF('1044Bf Données de base trav.'!A34="","",IF('1044Bf Données de base trav.'!G34=0,0,E38/D38))</f>
        <v/>
      </c>
      <c r="G38" s="176" t="str">
        <f>IF(A38="","",IF('1044Bf Données de base trav.'!J34&gt;'1044Af Demande'!$B$28,'1044Af Demande'!$B$28,'1044Bf Données de base trav.'!J34))</f>
        <v/>
      </c>
      <c r="H38" s="166" t="str">
        <f>IF('1044Bf Données de base trav.'!A34="","",IF(F38*21.7&gt;'1044Af Demande'!$B$28,'1044Af Demande'!$B$28,F38*21.7))</f>
        <v/>
      </c>
      <c r="I38" s="167" t="str">
        <f t="shared" si="5"/>
        <v/>
      </c>
      <c r="J38" s="168" t="str">
        <f>IF('1044Bf Données de base trav.'!K34="","",'1044Bf Données de base trav.'!K34)</f>
        <v/>
      </c>
      <c r="K38" s="174" t="str">
        <f t="shared" si="1"/>
        <v/>
      </c>
      <c r="L38" s="170" t="str">
        <f t="shared" si="2"/>
        <v/>
      </c>
      <c r="M38" s="171" t="str">
        <f t="shared" si="3"/>
        <v/>
      </c>
      <c r="N38" s="177" t="str">
        <f t="shared" si="6"/>
        <v/>
      </c>
      <c r="O38" s="178" t="str">
        <f>IF(A38="","",IF(N38=0,0,0.8*H38/21.7*'1044Af Demande'!$B$30))</f>
        <v/>
      </c>
      <c r="P38" s="168" t="str">
        <f t="shared" si="7"/>
        <v/>
      </c>
      <c r="Q38" s="174" t="str">
        <f>IF(A38="","",M38*'1044Af Demande'!$B$31)</f>
        <v/>
      </c>
      <c r="R38" s="175" t="str">
        <f t="shared" si="4"/>
        <v/>
      </c>
      <c r="S38" s="12"/>
    </row>
    <row r="39" spans="1:19" ht="16.95" customHeight="1">
      <c r="A39" s="13" t="str">
        <f>IF('1044Bf Données de base trav.'!A35="","",'1044Bf Données de base trav.'!A35)</f>
        <v/>
      </c>
      <c r="B39" s="58" t="str">
        <f>IF('1044Bf Données de base trav.'!B35="","",'1044Bf Données de base trav.'!B35)</f>
        <v/>
      </c>
      <c r="C39" s="59" t="str">
        <f>IF('1044Bf Données de base trav.'!C35="","",'1044Bf Données de base trav.'!C35)</f>
        <v/>
      </c>
      <c r="D39" s="176" t="str">
        <f>IF('1044Bf Données de base trav.'!G35-'1044Bf Données de base trav.'!H35&lt;=0,"",'1044Bf Données de base trav.'!G35-'1044Bf Données de base trav.'!H35)</f>
        <v/>
      </c>
      <c r="E39" s="174" t="str">
        <f>IF('1044Bf Données de base trav.'!I35="","",'1044Bf Données de base trav.'!I35)</f>
        <v/>
      </c>
      <c r="F39" s="165" t="str">
        <f>IF('1044Bf Données de base trav.'!A35="","",IF('1044Bf Données de base trav.'!G35=0,0,E39/D39))</f>
        <v/>
      </c>
      <c r="G39" s="176" t="str">
        <f>IF(A39="","",IF('1044Bf Données de base trav.'!J35&gt;'1044Af Demande'!$B$28,'1044Af Demande'!$B$28,'1044Bf Données de base trav.'!J35))</f>
        <v/>
      </c>
      <c r="H39" s="166" t="str">
        <f>IF('1044Bf Données de base trav.'!A35="","",IF(F39*21.7&gt;'1044Af Demande'!$B$28,'1044Af Demande'!$B$28,F39*21.7))</f>
        <v/>
      </c>
      <c r="I39" s="167" t="str">
        <f t="shared" si="5"/>
        <v/>
      </c>
      <c r="J39" s="168" t="str">
        <f>IF('1044Bf Données de base trav.'!K35="","",'1044Bf Données de base trav.'!K35)</f>
        <v/>
      </c>
      <c r="K39" s="174" t="str">
        <f t="shared" si="1"/>
        <v/>
      </c>
      <c r="L39" s="170" t="str">
        <f t="shared" si="2"/>
        <v/>
      </c>
      <c r="M39" s="171" t="str">
        <f t="shared" si="3"/>
        <v/>
      </c>
      <c r="N39" s="177" t="str">
        <f t="shared" si="6"/>
        <v/>
      </c>
      <c r="O39" s="178" t="str">
        <f>IF(A39="","",IF(N39=0,0,0.8*H39/21.7*'1044Af Demande'!$B$30))</f>
        <v/>
      </c>
      <c r="P39" s="168" t="str">
        <f t="shared" si="7"/>
        <v/>
      </c>
      <c r="Q39" s="174" t="str">
        <f>IF(A39="","",M39*'1044Af Demande'!$B$31)</f>
        <v/>
      </c>
      <c r="R39" s="175" t="str">
        <f t="shared" si="4"/>
        <v/>
      </c>
      <c r="S39" s="12"/>
    </row>
    <row r="40" spans="1:19" ht="16.95" customHeight="1">
      <c r="A40" s="13" t="str">
        <f>IF('1044Bf Données de base trav.'!A36="","",'1044Bf Données de base trav.'!A36)</f>
        <v/>
      </c>
      <c r="B40" s="58" t="str">
        <f>IF('1044Bf Données de base trav.'!B36="","",'1044Bf Données de base trav.'!B36)</f>
        <v/>
      </c>
      <c r="C40" s="59" t="str">
        <f>IF('1044Bf Données de base trav.'!C36="","",'1044Bf Données de base trav.'!C36)</f>
        <v/>
      </c>
      <c r="D40" s="176" t="str">
        <f>IF('1044Bf Données de base trav.'!G36-'1044Bf Données de base trav.'!H36&lt;=0,"",'1044Bf Données de base trav.'!G36-'1044Bf Données de base trav.'!H36)</f>
        <v/>
      </c>
      <c r="E40" s="174" t="str">
        <f>IF('1044Bf Données de base trav.'!I36="","",'1044Bf Données de base trav.'!I36)</f>
        <v/>
      </c>
      <c r="F40" s="165" t="str">
        <f>IF('1044Bf Données de base trav.'!A36="","",IF('1044Bf Données de base trav.'!G36=0,0,E40/D40))</f>
        <v/>
      </c>
      <c r="G40" s="176" t="str">
        <f>IF(A40="","",IF('1044Bf Données de base trav.'!J36&gt;'1044Af Demande'!$B$28,'1044Af Demande'!$B$28,'1044Bf Données de base trav.'!J36))</f>
        <v/>
      </c>
      <c r="H40" s="166" t="str">
        <f>IF('1044Bf Données de base trav.'!A36="","",IF(F40*21.7&gt;'1044Af Demande'!$B$28,'1044Af Demande'!$B$28,F40*21.7))</f>
        <v/>
      </c>
      <c r="I40" s="167" t="str">
        <f t="shared" si="5"/>
        <v/>
      </c>
      <c r="J40" s="168" t="str">
        <f>IF('1044Bf Données de base trav.'!K36="","",'1044Bf Données de base trav.'!K36)</f>
        <v/>
      </c>
      <c r="K40" s="174" t="str">
        <f t="shared" si="1"/>
        <v/>
      </c>
      <c r="L40" s="170" t="str">
        <f t="shared" si="2"/>
        <v/>
      </c>
      <c r="M40" s="171" t="str">
        <f t="shared" si="3"/>
        <v/>
      </c>
      <c r="N40" s="177" t="str">
        <f t="shared" si="6"/>
        <v/>
      </c>
      <c r="O40" s="178" t="str">
        <f>IF(A40="","",IF(N40=0,0,0.8*H40/21.7*'1044Af Demande'!$B$30))</f>
        <v/>
      </c>
      <c r="P40" s="168" t="str">
        <f t="shared" si="7"/>
        <v/>
      </c>
      <c r="Q40" s="174" t="str">
        <f>IF(A40="","",M40*'1044Af Demande'!$B$31)</f>
        <v/>
      </c>
      <c r="R40" s="175" t="str">
        <f t="shared" si="4"/>
        <v/>
      </c>
      <c r="S40" s="12"/>
    </row>
    <row r="41" spans="1:19" ht="16.95" customHeight="1">
      <c r="A41" s="13" t="str">
        <f>IF('1044Bf Données de base trav.'!A37="","",'1044Bf Données de base trav.'!A37)</f>
        <v/>
      </c>
      <c r="B41" s="58" t="str">
        <f>IF('1044Bf Données de base trav.'!B37="","",'1044Bf Données de base trav.'!B37)</f>
        <v/>
      </c>
      <c r="C41" s="59" t="str">
        <f>IF('1044Bf Données de base trav.'!C37="","",'1044Bf Données de base trav.'!C37)</f>
        <v/>
      </c>
      <c r="D41" s="176" t="str">
        <f>IF('1044Bf Données de base trav.'!G37-'1044Bf Données de base trav.'!H37&lt;=0,"",'1044Bf Données de base trav.'!G37-'1044Bf Données de base trav.'!H37)</f>
        <v/>
      </c>
      <c r="E41" s="174" t="str">
        <f>IF('1044Bf Données de base trav.'!I37="","",'1044Bf Données de base trav.'!I37)</f>
        <v/>
      </c>
      <c r="F41" s="165" t="str">
        <f>IF('1044Bf Données de base trav.'!A37="","",IF('1044Bf Données de base trav.'!G37=0,0,E41/D41))</f>
        <v/>
      </c>
      <c r="G41" s="176" t="str">
        <f>IF(A41="","",IF('1044Bf Données de base trav.'!J37&gt;'1044Af Demande'!$B$28,'1044Af Demande'!$B$28,'1044Bf Données de base trav.'!J37))</f>
        <v/>
      </c>
      <c r="H41" s="166" t="str">
        <f>IF('1044Bf Données de base trav.'!A37="","",IF(F41*21.7&gt;'1044Af Demande'!$B$28,'1044Af Demande'!$B$28,F41*21.7))</f>
        <v/>
      </c>
      <c r="I41" s="167" t="str">
        <f t="shared" si="5"/>
        <v/>
      </c>
      <c r="J41" s="168" t="str">
        <f>IF('1044Bf Données de base trav.'!K37="","",'1044Bf Données de base trav.'!K37)</f>
        <v/>
      </c>
      <c r="K41" s="174" t="str">
        <f t="shared" si="1"/>
        <v/>
      </c>
      <c r="L41" s="170" t="str">
        <f t="shared" si="2"/>
        <v/>
      </c>
      <c r="M41" s="171" t="str">
        <f t="shared" si="3"/>
        <v/>
      </c>
      <c r="N41" s="177" t="str">
        <f t="shared" si="6"/>
        <v/>
      </c>
      <c r="O41" s="178" t="str">
        <f>IF(A41="","",IF(N41=0,0,0.8*H41/21.7*'1044Af Demande'!$B$30))</f>
        <v/>
      </c>
      <c r="P41" s="168" t="str">
        <f t="shared" si="7"/>
        <v/>
      </c>
      <c r="Q41" s="174" t="str">
        <f>IF(A41="","",M41*'1044Af Demande'!$B$31)</f>
        <v/>
      </c>
      <c r="R41" s="175" t="str">
        <f t="shared" si="4"/>
        <v/>
      </c>
      <c r="S41" s="12"/>
    </row>
    <row r="42" spans="1:19" ht="16.95" customHeight="1">
      <c r="A42" s="13" t="str">
        <f>IF('1044Bf Données de base trav.'!A38="","",'1044Bf Données de base trav.'!A38)</f>
        <v/>
      </c>
      <c r="B42" s="58" t="str">
        <f>IF('1044Bf Données de base trav.'!B38="","",'1044Bf Données de base trav.'!B38)</f>
        <v/>
      </c>
      <c r="C42" s="59" t="str">
        <f>IF('1044Bf Données de base trav.'!C38="","",'1044Bf Données de base trav.'!C38)</f>
        <v/>
      </c>
      <c r="D42" s="176" t="str">
        <f>IF('1044Bf Données de base trav.'!G38-'1044Bf Données de base trav.'!H38&lt;=0,"",'1044Bf Données de base trav.'!G38-'1044Bf Données de base trav.'!H38)</f>
        <v/>
      </c>
      <c r="E42" s="174" t="str">
        <f>IF('1044Bf Données de base trav.'!I38="","",'1044Bf Données de base trav.'!I38)</f>
        <v/>
      </c>
      <c r="F42" s="165" t="str">
        <f>IF('1044Bf Données de base trav.'!A38="","",IF('1044Bf Données de base trav.'!G38=0,0,E42/D42))</f>
        <v/>
      </c>
      <c r="G42" s="176" t="str">
        <f>IF(A42="","",IF('1044Bf Données de base trav.'!J38&gt;'1044Af Demande'!$B$28,'1044Af Demande'!$B$28,'1044Bf Données de base trav.'!J38))</f>
        <v/>
      </c>
      <c r="H42" s="166" t="str">
        <f>IF('1044Bf Données de base trav.'!A38="","",IF(F42*21.7&gt;'1044Af Demande'!$B$28,'1044Af Demande'!$B$28,F42*21.7))</f>
        <v/>
      </c>
      <c r="I42" s="167" t="str">
        <f t="shared" si="5"/>
        <v/>
      </c>
      <c r="J42" s="168" t="str">
        <f>IF('1044Bf Données de base trav.'!K38="","",'1044Bf Données de base trav.'!K38)</f>
        <v/>
      </c>
      <c r="K42" s="174" t="str">
        <f t="shared" si="1"/>
        <v/>
      </c>
      <c r="L42" s="170" t="str">
        <f t="shared" si="2"/>
        <v/>
      </c>
      <c r="M42" s="171" t="str">
        <f t="shared" si="3"/>
        <v/>
      </c>
      <c r="N42" s="177" t="str">
        <f t="shared" si="6"/>
        <v/>
      </c>
      <c r="O42" s="178" t="str">
        <f>IF(A42="","",IF(N42=0,0,0.8*H42/21.7*'1044Af Demande'!$B$30))</f>
        <v/>
      </c>
      <c r="P42" s="168" t="str">
        <f t="shared" si="7"/>
        <v/>
      </c>
      <c r="Q42" s="174" t="str">
        <f>IF(A42="","",M42*'1044Af Demande'!$B$31)</f>
        <v/>
      </c>
      <c r="R42" s="175" t="str">
        <f t="shared" si="4"/>
        <v/>
      </c>
      <c r="S42" s="12"/>
    </row>
    <row r="43" spans="1:19" ht="16.95" customHeight="1">
      <c r="A43" s="13" t="str">
        <f>IF('1044Bf Données de base trav.'!A39="","",'1044Bf Données de base trav.'!A39)</f>
        <v/>
      </c>
      <c r="B43" s="58" t="str">
        <f>IF('1044Bf Données de base trav.'!B39="","",'1044Bf Données de base trav.'!B39)</f>
        <v/>
      </c>
      <c r="C43" s="59" t="str">
        <f>IF('1044Bf Données de base trav.'!C39="","",'1044Bf Données de base trav.'!C39)</f>
        <v/>
      </c>
      <c r="D43" s="176" t="str">
        <f>IF('1044Bf Données de base trav.'!G39-'1044Bf Données de base trav.'!H39&lt;=0,"",'1044Bf Données de base trav.'!G39-'1044Bf Données de base trav.'!H39)</f>
        <v/>
      </c>
      <c r="E43" s="174" t="str">
        <f>IF('1044Bf Données de base trav.'!I39="","",'1044Bf Données de base trav.'!I39)</f>
        <v/>
      </c>
      <c r="F43" s="165" t="str">
        <f>IF('1044Bf Données de base trav.'!A39="","",IF('1044Bf Données de base trav.'!G39=0,0,E43/D43))</f>
        <v/>
      </c>
      <c r="G43" s="176" t="str">
        <f>IF(A43="","",IF('1044Bf Données de base trav.'!J39&gt;'1044Af Demande'!$B$28,'1044Af Demande'!$B$28,'1044Bf Données de base trav.'!J39))</f>
        <v/>
      </c>
      <c r="H43" s="166" t="str">
        <f>IF('1044Bf Données de base trav.'!A39="","",IF(F43*21.7&gt;'1044Af Demande'!$B$28,'1044Af Demande'!$B$28,F43*21.7))</f>
        <v/>
      </c>
      <c r="I43" s="167" t="str">
        <f t="shared" si="5"/>
        <v/>
      </c>
      <c r="J43" s="168" t="str">
        <f>IF('1044Bf Données de base trav.'!K39="","",'1044Bf Données de base trav.'!K39)</f>
        <v/>
      </c>
      <c r="K43" s="174" t="str">
        <f t="shared" si="1"/>
        <v/>
      </c>
      <c r="L43" s="170" t="str">
        <f t="shared" si="2"/>
        <v/>
      </c>
      <c r="M43" s="171" t="str">
        <f t="shared" si="3"/>
        <v/>
      </c>
      <c r="N43" s="177" t="str">
        <f t="shared" si="6"/>
        <v/>
      </c>
      <c r="O43" s="178" t="str">
        <f>IF(A43="","",IF(N43=0,0,0.8*H43/21.7*'1044Af Demande'!$B$30))</f>
        <v/>
      </c>
      <c r="P43" s="168" t="str">
        <f t="shared" si="7"/>
        <v/>
      </c>
      <c r="Q43" s="174" t="str">
        <f>IF(A43="","",M43*'1044Af Demande'!$B$31)</f>
        <v/>
      </c>
      <c r="R43" s="175" t="str">
        <f t="shared" si="4"/>
        <v/>
      </c>
      <c r="S43" s="12"/>
    </row>
    <row r="44" spans="1:19" ht="16.95" customHeight="1">
      <c r="A44" s="13" t="str">
        <f>IF('1044Bf Données de base trav.'!A40="","",'1044Bf Données de base trav.'!A40)</f>
        <v/>
      </c>
      <c r="B44" s="58" t="str">
        <f>IF('1044Bf Données de base trav.'!B40="","",'1044Bf Données de base trav.'!B40)</f>
        <v/>
      </c>
      <c r="C44" s="59" t="str">
        <f>IF('1044Bf Données de base trav.'!C40="","",'1044Bf Données de base trav.'!C40)</f>
        <v/>
      </c>
      <c r="D44" s="176" t="str">
        <f>IF('1044Bf Données de base trav.'!G40-'1044Bf Données de base trav.'!H40&lt;=0,"",'1044Bf Données de base trav.'!G40-'1044Bf Données de base trav.'!H40)</f>
        <v/>
      </c>
      <c r="E44" s="174" t="str">
        <f>IF('1044Bf Données de base trav.'!I40="","",'1044Bf Données de base trav.'!I40)</f>
        <v/>
      </c>
      <c r="F44" s="165" t="str">
        <f>IF('1044Bf Données de base trav.'!A40="","",IF('1044Bf Données de base trav.'!G40=0,0,E44/D44))</f>
        <v/>
      </c>
      <c r="G44" s="176" t="str">
        <f>IF(A44="","",IF('1044Bf Données de base trav.'!J40&gt;'1044Af Demande'!$B$28,'1044Af Demande'!$B$28,'1044Bf Données de base trav.'!J40))</f>
        <v/>
      </c>
      <c r="H44" s="166" t="str">
        <f>IF('1044Bf Données de base trav.'!A40="","",IF(F44*21.7&gt;'1044Af Demande'!$B$28,'1044Af Demande'!$B$28,F44*21.7))</f>
        <v/>
      </c>
      <c r="I44" s="167" t="str">
        <f t="shared" si="5"/>
        <v/>
      </c>
      <c r="J44" s="168" t="str">
        <f>IF('1044Bf Données de base trav.'!K40="","",'1044Bf Données de base trav.'!K40)</f>
        <v/>
      </c>
      <c r="K44" s="174" t="str">
        <f t="shared" ref="K44:K75" si="8">IF(A44="","",G44-H44)</f>
        <v/>
      </c>
      <c r="L44" s="170" t="str">
        <f t="shared" ref="L44:L75" si="9">IF(A44="","",IF(K44+J44&lt;=0,0,K44+J44))</f>
        <v/>
      </c>
      <c r="M44" s="171" t="str">
        <f t="shared" ref="M44:M75" si="10">IF(A44="","",IF(G44&lt;I44,IF(AND(H44-G44-J44&gt;0,H44-G44-J44&gt;H44-I44),H44-G44-J44,0),0))</f>
        <v/>
      </c>
      <c r="N44" s="177" t="str">
        <f t="shared" si="6"/>
        <v/>
      </c>
      <c r="O44" s="178" t="str">
        <f>IF(A44="","",IF(N44=0,0,0.8*H44/21.7*'1044Af Demande'!$B$30))</f>
        <v/>
      </c>
      <c r="P44" s="168" t="str">
        <f t="shared" si="7"/>
        <v/>
      </c>
      <c r="Q44" s="174" t="str">
        <f>IF(A44="","",M44*'1044Af Demande'!$B$31)</f>
        <v/>
      </c>
      <c r="R44" s="175" t="str">
        <f t="shared" ref="R44:R75" si="11">IF(A44="","",P44+Q44)</f>
        <v/>
      </c>
      <c r="S44" s="12"/>
    </row>
    <row r="45" spans="1:19" ht="16.95" customHeight="1">
      <c r="A45" s="13" t="str">
        <f>IF('1044Bf Données de base trav.'!A41="","",'1044Bf Données de base trav.'!A41)</f>
        <v/>
      </c>
      <c r="B45" s="58" t="str">
        <f>IF('1044Bf Données de base trav.'!B41="","",'1044Bf Données de base trav.'!B41)</f>
        <v/>
      </c>
      <c r="C45" s="59" t="str">
        <f>IF('1044Bf Données de base trav.'!C41="","",'1044Bf Données de base trav.'!C41)</f>
        <v/>
      </c>
      <c r="D45" s="176" t="str">
        <f>IF('1044Bf Données de base trav.'!G41-'1044Bf Données de base trav.'!H41&lt;=0,"",'1044Bf Données de base trav.'!G41-'1044Bf Données de base trav.'!H41)</f>
        <v/>
      </c>
      <c r="E45" s="174" t="str">
        <f>IF('1044Bf Données de base trav.'!I41="","",'1044Bf Données de base trav.'!I41)</f>
        <v/>
      </c>
      <c r="F45" s="165" t="str">
        <f>IF('1044Bf Données de base trav.'!A41="","",IF('1044Bf Données de base trav.'!G41=0,0,E45/D45))</f>
        <v/>
      </c>
      <c r="G45" s="176" t="str">
        <f>IF(A45="","",IF('1044Bf Données de base trav.'!J41&gt;'1044Af Demande'!$B$28,'1044Af Demande'!$B$28,'1044Bf Données de base trav.'!J41))</f>
        <v/>
      </c>
      <c r="H45" s="166" t="str">
        <f>IF('1044Bf Données de base trav.'!A41="","",IF(F45*21.7&gt;'1044Af Demande'!$B$28,'1044Af Demande'!$B$28,F45*21.7))</f>
        <v/>
      </c>
      <c r="I45" s="167" t="str">
        <f t="shared" si="5"/>
        <v/>
      </c>
      <c r="J45" s="168" t="str">
        <f>IF('1044Bf Données de base trav.'!K41="","",'1044Bf Données de base trav.'!K41)</f>
        <v/>
      </c>
      <c r="K45" s="174" t="str">
        <f t="shared" si="8"/>
        <v/>
      </c>
      <c r="L45" s="170" t="str">
        <f t="shared" si="9"/>
        <v/>
      </c>
      <c r="M45" s="171" t="str">
        <f t="shared" si="10"/>
        <v/>
      </c>
      <c r="N45" s="177" t="str">
        <f t="shared" si="6"/>
        <v/>
      </c>
      <c r="O45" s="178" t="str">
        <f>IF(A45="","",IF(N45=0,0,0.8*H45/21.7*'1044Af Demande'!$B$30))</f>
        <v/>
      </c>
      <c r="P45" s="168" t="str">
        <f t="shared" si="7"/>
        <v/>
      </c>
      <c r="Q45" s="174" t="str">
        <f>IF(A45="","",M45*'1044Af Demande'!$B$31)</f>
        <v/>
      </c>
      <c r="R45" s="175" t="str">
        <f t="shared" si="11"/>
        <v/>
      </c>
      <c r="S45" s="12"/>
    </row>
    <row r="46" spans="1:19" ht="16.95" customHeight="1">
      <c r="A46" s="13" t="str">
        <f>IF('1044Bf Données de base trav.'!A42="","",'1044Bf Données de base trav.'!A42)</f>
        <v/>
      </c>
      <c r="B46" s="58" t="str">
        <f>IF('1044Bf Données de base trav.'!B42="","",'1044Bf Données de base trav.'!B42)</f>
        <v/>
      </c>
      <c r="C46" s="59" t="str">
        <f>IF('1044Bf Données de base trav.'!C42="","",'1044Bf Données de base trav.'!C42)</f>
        <v/>
      </c>
      <c r="D46" s="176" t="str">
        <f>IF('1044Bf Données de base trav.'!G42-'1044Bf Données de base trav.'!H42&lt;=0,"",'1044Bf Données de base trav.'!G42-'1044Bf Données de base trav.'!H42)</f>
        <v/>
      </c>
      <c r="E46" s="174" t="str">
        <f>IF('1044Bf Données de base trav.'!I42="","",'1044Bf Données de base trav.'!I42)</f>
        <v/>
      </c>
      <c r="F46" s="165" t="str">
        <f>IF('1044Bf Données de base trav.'!A42="","",IF('1044Bf Données de base trav.'!G42=0,0,E46/D46))</f>
        <v/>
      </c>
      <c r="G46" s="176" t="str">
        <f>IF(A46="","",IF('1044Bf Données de base trav.'!J42&gt;'1044Af Demande'!$B$28,'1044Af Demande'!$B$28,'1044Bf Données de base trav.'!J42))</f>
        <v/>
      </c>
      <c r="H46" s="166" t="str">
        <f>IF('1044Bf Données de base trav.'!A42="","",IF(F46*21.7&gt;'1044Af Demande'!$B$28,'1044Af Demande'!$B$28,F46*21.7))</f>
        <v/>
      </c>
      <c r="I46" s="167" t="str">
        <f t="shared" si="5"/>
        <v/>
      </c>
      <c r="J46" s="168" t="str">
        <f>IF('1044Bf Données de base trav.'!K42="","",'1044Bf Données de base trav.'!K42)</f>
        <v/>
      </c>
      <c r="K46" s="174" t="str">
        <f t="shared" si="8"/>
        <v/>
      </c>
      <c r="L46" s="170" t="str">
        <f t="shared" si="9"/>
        <v/>
      </c>
      <c r="M46" s="171" t="str">
        <f t="shared" si="10"/>
        <v/>
      </c>
      <c r="N46" s="177" t="str">
        <f t="shared" si="6"/>
        <v/>
      </c>
      <c r="O46" s="178" t="str">
        <f>IF(A46="","",IF(N46=0,0,0.8*H46/21.7*'1044Af Demande'!$B$30))</f>
        <v/>
      </c>
      <c r="P46" s="168" t="str">
        <f t="shared" si="7"/>
        <v/>
      </c>
      <c r="Q46" s="174" t="str">
        <f>IF(A46="","",M46*'1044Af Demande'!$B$31)</f>
        <v/>
      </c>
      <c r="R46" s="175" t="str">
        <f t="shared" si="11"/>
        <v/>
      </c>
      <c r="S46" s="12"/>
    </row>
    <row r="47" spans="1:19" ht="16.95" customHeight="1">
      <c r="A47" s="13" t="str">
        <f>IF('1044Bf Données de base trav.'!A43="","",'1044Bf Données de base trav.'!A43)</f>
        <v/>
      </c>
      <c r="B47" s="58" t="str">
        <f>IF('1044Bf Données de base trav.'!B43="","",'1044Bf Données de base trav.'!B43)</f>
        <v/>
      </c>
      <c r="C47" s="59" t="str">
        <f>IF('1044Bf Données de base trav.'!C43="","",'1044Bf Données de base trav.'!C43)</f>
        <v/>
      </c>
      <c r="D47" s="176" t="str">
        <f>IF('1044Bf Données de base trav.'!G43-'1044Bf Données de base trav.'!H43&lt;=0,"",'1044Bf Données de base trav.'!G43-'1044Bf Données de base trav.'!H43)</f>
        <v/>
      </c>
      <c r="E47" s="174" t="str">
        <f>IF('1044Bf Données de base trav.'!I43="","",'1044Bf Données de base trav.'!I43)</f>
        <v/>
      </c>
      <c r="F47" s="165" t="str">
        <f>IF('1044Bf Données de base trav.'!A43="","",IF('1044Bf Données de base trav.'!G43=0,0,E47/D47))</f>
        <v/>
      </c>
      <c r="G47" s="176" t="str">
        <f>IF(A47="","",IF('1044Bf Données de base trav.'!J43&gt;'1044Af Demande'!$B$28,'1044Af Demande'!$B$28,'1044Bf Données de base trav.'!J43))</f>
        <v/>
      </c>
      <c r="H47" s="166" t="str">
        <f>IF('1044Bf Données de base trav.'!A43="","",IF(F47*21.7&gt;'1044Af Demande'!$B$28,'1044Af Demande'!$B$28,F47*21.7))</f>
        <v/>
      </c>
      <c r="I47" s="167" t="str">
        <f t="shared" si="5"/>
        <v/>
      </c>
      <c r="J47" s="168" t="str">
        <f>IF('1044Bf Données de base trav.'!K43="","",'1044Bf Données de base trav.'!K43)</f>
        <v/>
      </c>
      <c r="K47" s="174" t="str">
        <f t="shared" si="8"/>
        <v/>
      </c>
      <c r="L47" s="170" t="str">
        <f t="shared" si="9"/>
        <v/>
      </c>
      <c r="M47" s="171" t="str">
        <f t="shared" si="10"/>
        <v/>
      </c>
      <c r="N47" s="177" t="str">
        <f t="shared" si="6"/>
        <v/>
      </c>
      <c r="O47" s="178" t="str">
        <f>IF(A47="","",IF(N47=0,0,0.8*H47/21.7*'1044Af Demande'!$B$30))</f>
        <v/>
      </c>
      <c r="P47" s="168" t="str">
        <f t="shared" si="7"/>
        <v/>
      </c>
      <c r="Q47" s="174" t="str">
        <f>IF(A47="","",M47*'1044Af Demande'!$B$31)</f>
        <v/>
      </c>
      <c r="R47" s="175" t="str">
        <f t="shared" si="11"/>
        <v/>
      </c>
      <c r="S47" s="12"/>
    </row>
    <row r="48" spans="1:19" ht="16.95" customHeight="1">
      <c r="A48" s="13" t="str">
        <f>IF('1044Bf Données de base trav.'!A44="","",'1044Bf Données de base trav.'!A44)</f>
        <v/>
      </c>
      <c r="B48" s="58" t="str">
        <f>IF('1044Bf Données de base trav.'!B44="","",'1044Bf Données de base trav.'!B44)</f>
        <v/>
      </c>
      <c r="C48" s="59" t="str">
        <f>IF('1044Bf Données de base trav.'!C44="","",'1044Bf Données de base trav.'!C44)</f>
        <v/>
      </c>
      <c r="D48" s="176" t="str">
        <f>IF('1044Bf Données de base trav.'!G44-'1044Bf Données de base trav.'!H44&lt;=0,"",'1044Bf Données de base trav.'!G44-'1044Bf Données de base trav.'!H44)</f>
        <v/>
      </c>
      <c r="E48" s="174" t="str">
        <f>IF('1044Bf Données de base trav.'!I44="","",'1044Bf Données de base trav.'!I44)</f>
        <v/>
      </c>
      <c r="F48" s="165" t="str">
        <f>IF('1044Bf Données de base trav.'!A44="","",IF('1044Bf Données de base trav.'!G44=0,0,E48/D48))</f>
        <v/>
      </c>
      <c r="G48" s="176" t="str">
        <f>IF(A48="","",IF('1044Bf Données de base trav.'!J44&gt;'1044Af Demande'!$B$28,'1044Af Demande'!$B$28,'1044Bf Données de base trav.'!J44))</f>
        <v/>
      </c>
      <c r="H48" s="166" t="str">
        <f>IF('1044Bf Données de base trav.'!A44="","",IF(F48*21.7&gt;'1044Af Demande'!$B$28,'1044Af Demande'!$B$28,F48*21.7))</f>
        <v/>
      </c>
      <c r="I48" s="167" t="str">
        <f t="shared" si="5"/>
        <v/>
      </c>
      <c r="J48" s="168" t="str">
        <f>IF('1044Bf Données de base trav.'!K44="","",'1044Bf Données de base trav.'!K44)</f>
        <v/>
      </c>
      <c r="K48" s="174" t="str">
        <f t="shared" si="8"/>
        <v/>
      </c>
      <c r="L48" s="170" t="str">
        <f t="shared" si="9"/>
        <v/>
      </c>
      <c r="M48" s="171" t="str">
        <f t="shared" si="10"/>
        <v/>
      </c>
      <c r="N48" s="177" t="str">
        <f t="shared" si="6"/>
        <v/>
      </c>
      <c r="O48" s="178" t="str">
        <f>IF(A48="","",IF(N48=0,0,0.8*H48/21.7*'1044Af Demande'!$B$30))</f>
        <v/>
      </c>
      <c r="P48" s="168" t="str">
        <f t="shared" si="7"/>
        <v/>
      </c>
      <c r="Q48" s="174" t="str">
        <f>IF(A48="","",M48*'1044Af Demande'!$B$31)</f>
        <v/>
      </c>
      <c r="R48" s="175" t="str">
        <f t="shared" si="11"/>
        <v/>
      </c>
      <c r="S48" s="12"/>
    </row>
    <row r="49" spans="1:19" ht="16.95" customHeight="1">
      <c r="A49" s="13" t="str">
        <f>IF('1044Bf Données de base trav.'!A45="","",'1044Bf Données de base trav.'!A45)</f>
        <v/>
      </c>
      <c r="B49" s="58" t="str">
        <f>IF('1044Bf Données de base trav.'!B45="","",'1044Bf Données de base trav.'!B45)</f>
        <v/>
      </c>
      <c r="C49" s="59" t="str">
        <f>IF('1044Bf Données de base trav.'!C45="","",'1044Bf Données de base trav.'!C45)</f>
        <v/>
      </c>
      <c r="D49" s="176" t="str">
        <f>IF('1044Bf Données de base trav.'!G45-'1044Bf Données de base trav.'!H45&lt;=0,"",'1044Bf Données de base trav.'!G45-'1044Bf Données de base trav.'!H45)</f>
        <v/>
      </c>
      <c r="E49" s="174" t="str">
        <f>IF('1044Bf Données de base trav.'!I45="","",'1044Bf Données de base trav.'!I45)</f>
        <v/>
      </c>
      <c r="F49" s="165" t="str">
        <f>IF('1044Bf Données de base trav.'!A45="","",IF('1044Bf Données de base trav.'!G45=0,0,E49/D49))</f>
        <v/>
      </c>
      <c r="G49" s="176" t="str">
        <f>IF(A49="","",IF('1044Bf Données de base trav.'!J45&gt;'1044Af Demande'!$B$28,'1044Af Demande'!$B$28,'1044Bf Données de base trav.'!J45))</f>
        <v/>
      </c>
      <c r="H49" s="166" t="str">
        <f>IF('1044Bf Données de base trav.'!A45="","",IF(F49*21.7&gt;'1044Af Demande'!$B$28,'1044Af Demande'!$B$28,F49*21.7))</f>
        <v/>
      </c>
      <c r="I49" s="167" t="str">
        <f t="shared" si="5"/>
        <v/>
      </c>
      <c r="J49" s="168" t="str">
        <f>IF('1044Bf Données de base trav.'!K45="","",'1044Bf Données de base trav.'!K45)</f>
        <v/>
      </c>
      <c r="K49" s="174" t="str">
        <f t="shared" si="8"/>
        <v/>
      </c>
      <c r="L49" s="170" t="str">
        <f t="shared" si="9"/>
        <v/>
      </c>
      <c r="M49" s="171" t="str">
        <f t="shared" si="10"/>
        <v/>
      </c>
      <c r="N49" s="177" t="str">
        <f t="shared" si="6"/>
        <v/>
      </c>
      <c r="O49" s="178" t="str">
        <f>IF(A49="","",IF(N49=0,0,0.8*H49/21.7*'1044Af Demande'!$B$30))</f>
        <v/>
      </c>
      <c r="P49" s="168" t="str">
        <f t="shared" si="7"/>
        <v/>
      </c>
      <c r="Q49" s="174" t="str">
        <f>IF(A49="","",M49*'1044Af Demande'!$B$31)</f>
        <v/>
      </c>
      <c r="R49" s="175" t="str">
        <f t="shared" si="11"/>
        <v/>
      </c>
      <c r="S49" s="12"/>
    </row>
    <row r="50" spans="1:19" ht="16.95" customHeight="1">
      <c r="A50" s="13" t="str">
        <f>IF('1044Bf Données de base trav.'!A46="","",'1044Bf Données de base trav.'!A46)</f>
        <v/>
      </c>
      <c r="B50" s="58" t="str">
        <f>IF('1044Bf Données de base trav.'!B46="","",'1044Bf Données de base trav.'!B46)</f>
        <v/>
      </c>
      <c r="C50" s="59" t="str">
        <f>IF('1044Bf Données de base trav.'!C46="","",'1044Bf Données de base trav.'!C46)</f>
        <v/>
      </c>
      <c r="D50" s="176" t="str">
        <f>IF('1044Bf Données de base trav.'!G46-'1044Bf Données de base trav.'!H46&lt;=0,"",'1044Bf Données de base trav.'!G46-'1044Bf Données de base trav.'!H46)</f>
        <v/>
      </c>
      <c r="E50" s="174" t="str">
        <f>IF('1044Bf Données de base trav.'!I46="","",'1044Bf Données de base trav.'!I46)</f>
        <v/>
      </c>
      <c r="F50" s="165" t="str">
        <f>IF('1044Bf Données de base trav.'!A46="","",IF('1044Bf Données de base trav.'!G46=0,0,E50/D50))</f>
        <v/>
      </c>
      <c r="G50" s="176" t="str">
        <f>IF(A50="","",IF('1044Bf Données de base trav.'!J46&gt;'1044Af Demande'!$B$28,'1044Af Demande'!$B$28,'1044Bf Données de base trav.'!J46))</f>
        <v/>
      </c>
      <c r="H50" s="166" t="str">
        <f>IF('1044Bf Données de base trav.'!A46="","",IF(F50*21.7&gt;'1044Af Demande'!$B$28,'1044Af Demande'!$B$28,F50*21.7))</f>
        <v/>
      </c>
      <c r="I50" s="167" t="str">
        <f t="shared" si="5"/>
        <v/>
      </c>
      <c r="J50" s="168" t="str">
        <f>IF('1044Bf Données de base trav.'!K46="","",'1044Bf Données de base trav.'!K46)</f>
        <v/>
      </c>
      <c r="K50" s="174" t="str">
        <f t="shared" si="8"/>
        <v/>
      </c>
      <c r="L50" s="170" t="str">
        <f t="shared" si="9"/>
        <v/>
      </c>
      <c r="M50" s="171" t="str">
        <f t="shared" si="10"/>
        <v/>
      </c>
      <c r="N50" s="177" t="str">
        <f t="shared" si="6"/>
        <v/>
      </c>
      <c r="O50" s="178" t="str">
        <f>IF(A50="","",IF(N50=0,0,0.8*H50/21.7*'1044Af Demande'!$B$30))</f>
        <v/>
      </c>
      <c r="P50" s="168" t="str">
        <f t="shared" si="7"/>
        <v/>
      </c>
      <c r="Q50" s="174" t="str">
        <f>IF(A50="","",M50*'1044Af Demande'!$B$31)</f>
        <v/>
      </c>
      <c r="R50" s="175" t="str">
        <f t="shared" si="11"/>
        <v/>
      </c>
      <c r="S50" s="12"/>
    </row>
    <row r="51" spans="1:19" ht="16.95" customHeight="1">
      <c r="A51" s="13" t="str">
        <f>IF('1044Bf Données de base trav.'!A47="","",'1044Bf Données de base trav.'!A47)</f>
        <v/>
      </c>
      <c r="B51" s="58" t="str">
        <f>IF('1044Bf Données de base trav.'!B47="","",'1044Bf Données de base trav.'!B47)</f>
        <v/>
      </c>
      <c r="C51" s="59" t="str">
        <f>IF('1044Bf Données de base trav.'!C47="","",'1044Bf Données de base trav.'!C47)</f>
        <v/>
      </c>
      <c r="D51" s="176" t="str">
        <f>IF('1044Bf Données de base trav.'!G47-'1044Bf Données de base trav.'!H47&lt;=0,"",'1044Bf Données de base trav.'!G47-'1044Bf Données de base trav.'!H47)</f>
        <v/>
      </c>
      <c r="E51" s="174" t="str">
        <f>IF('1044Bf Données de base trav.'!I47="","",'1044Bf Données de base trav.'!I47)</f>
        <v/>
      </c>
      <c r="F51" s="165" t="str">
        <f>IF('1044Bf Données de base trav.'!A47="","",IF('1044Bf Données de base trav.'!G47=0,0,E51/D51))</f>
        <v/>
      </c>
      <c r="G51" s="176" t="str">
        <f>IF(A51="","",IF('1044Bf Données de base trav.'!J47&gt;'1044Af Demande'!$B$28,'1044Af Demande'!$B$28,'1044Bf Données de base trav.'!J47))</f>
        <v/>
      </c>
      <c r="H51" s="166" t="str">
        <f>IF('1044Bf Données de base trav.'!A47="","",IF(F51*21.7&gt;'1044Af Demande'!$B$28,'1044Af Demande'!$B$28,F51*21.7))</f>
        <v/>
      </c>
      <c r="I51" s="167" t="str">
        <f t="shared" si="5"/>
        <v/>
      </c>
      <c r="J51" s="168" t="str">
        <f>IF('1044Bf Données de base trav.'!K47="","",'1044Bf Données de base trav.'!K47)</f>
        <v/>
      </c>
      <c r="K51" s="174" t="str">
        <f t="shared" si="8"/>
        <v/>
      </c>
      <c r="L51" s="170" t="str">
        <f t="shared" si="9"/>
        <v/>
      </c>
      <c r="M51" s="171" t="str">
        <f t="shared" si="10"/>
        <v/>
      </c>
      <c r="N51" s="177" t="str">
        <f t="shared" si="6"/>
        <v/>
      </c>
      <c r="O51" s="178" t="str">
        <f>IF(A51="","",IF(N51=0,0,0.8*H51/21.7*'1044Af Demande'!$B$30))</f>
        <v/>
      </c>
      <c r="P51" s="168" t="str">
        <f t="shared" si="7"/>
        <v/>
      </c>
      <c r="Q51" s="174" t="str">
        <f>IF(A51="","",M51*'1044Af Demande'!$B$31)</f>
        <v/>
      </c>
      <c r="R51" s="175" t="str">
        <f t="shared" si="11"/>
        <v/>
      </c>
      <c r="S51" s="12"/>
    </row>
    <row r="52" spans="1:19" ht="16.95" customHeight="1">
      <c r="A52" s="13" t="str">
        <f>IF('1044Bf Données de base trav.'!A48="","",'1044Bf Données de base trav.'!A48)</f>
        <v/>
      </c>
      <c r="B52" s="58" t="str">
        <f>IF('1044Bf Données de base trav.'!B48="","",'1044Bf Données de base trav.'!B48)</f>
        <v/>
      </c>
      <c r="C52" s="59" t="str">
        <f>IF('1044Bf Données de base trav.'!C48="","",'1044Bf Données de base trav.'!C48)</f>
        <v/>
      </c>
      <c r="D52" s="176" t="str">
        <f>IF('1044Bf Données de base trav.'!G48-'1044Bf Données de base trav.'!H48&lt;=0,"",'1044Bf Données de base trav.'!G48-'1044Bf Données de base trav.'!H48)</f>
        <v/>
      </c>
      <c r="E52" s="174" t="str">
        <f>IF('1044Bf Données de base trav.'!I48="","",'1044Bf Données de base trav.'!I48)</f>
        <v/>
      </c>
      <c r="F52" s="165" t="str">
        <f>IF('1044Bf Données de base trav.'!A48="","",IF('1044Bf Données de base trav.'!G48=0,0,E52/D52))</f>
        <v/>
      </c>
      <c r="G52" s="176" t="str">
        <f>IF(A52="","",IF('1044Bf Données de base trav.'!J48&gt;'1044Af Demande'!$B$28,'1044Af Demande'!$B$28,'1044Bf Données de base trav.'!J48))</f>
        <v/>
      </c>
      <c r="H52" s="166" t="str">
        <f>IF('1044Bf Données de base trav.'!A48="","",IF(F52*21.7&gt;'1044Af Demande'!$B$28,'1044Af Demande'!$B$28,F52*21.7))</f>
        <v/>
      </c>
      <c r="I52" s="167" t="str">
        <f t="shared" si="5"/>
        <v/>
      </c>
      <c r="J52" s="168" t="str">
        <f>IF('1044Bf Données de base trav.'!K48="","",'1044Bf Données de base trav.'!K48)</f>
        <v/>
      </c>
      <c r="K52" s="174" t="str">
        <f t="shared" si="8"/>
        <v/>
      </c>
      <c r="L52" s="170" t="str">
        <f t="shared" si="9"/>
        <v/>
      </c>
      <c r="M52" s="171" t="str">
        <f t="shared" si="10"/>
        <v/>
      </c>
      <c r="N52" s="177" t="str">
        <f t="shared" si="6"/>
        <v/>
      </c>
      <c r="O52" s="178" t="str">
        <f>IF(A52="","",IF(N52=0,0,0.8*H52/21.7*'1044Af Demande'!$B$30))</f>
        <v/>
      </c>
      <c r="P52" s="168" t="str">
        <f t="shared" si="7"/>
        <v/>
      </c>
      <c r="Q52" s="174" t="str">
        <f>IF(A52="","",M52*'1044Af Demande'!$B$31)</f>
        <v/>
      </c>
      <c r="R52" s="175" t="str">
        <f t="shared" si="11"/>
        <v/>
      </c>
      <c r="S52" s="12"/>
    </row>
    <row r="53" spans="1:19" ht="16.95" customHeight="1">
      <c r="A53" s="13" t="str">
        <f>IF('1044Bf Données de base trav.'!A49="","",'1044Bf Données de base trav.'!A49)</f>
        <v/>
      </c>
      <c r="B53" s="58" t="str">
        <f>IF('1044Bf Données de base trav.'!B49="","",'1044Bf Données de base trav.'!B49)</f>
        <v/>
      </c>
      <c r="C53" s="59" t="str">
        <f>IF('1044Bf Données de base trav.'!C49="","",'1044Bf Données de base trav.'!C49)</f>
        <v/>
      </c>
      <c r="D53" s="176" t="str">
        <f>IF('1044Bf Données de base trav.'!G49-'1044Bf Données de base trav.'!H49&lt;=0,"",'1044Bf Données de base trav.'!G49-'1044Bf Données de base trav.'!H49)</f>
        <v/>
      </c>
      <c r="E53" s="174" t="str">
        <f>IF('1044Bf Données de base trav.'!I49="","",'1044Bf Données de base trav.'!I49)</f>
        <v/>
      </c>
      <c r="F53" s="165" t="str">
        <f>IF('1044Bf Données de base trav.'!A49="","",IF('1044Bf Données de base trav.'!G49=0,0,E53/D53))</f>
        <v/>
      </c>
      <c r="G53" s="176" t="str">
        <f>IF(A53="","",IF('1044Bf Données de base trav.'!J49&gt;'1044Af Demande'!$B$28,'1044Af Demande'!$B$28,'1044Bf Données de base trav.'!J49))</f>
        <v/>
      </c>
      <c r="H53" s="166" t="str">
        <f>IF('1044Bf Données de base trav.'!A49="","",IF(F53*21.7&gt;'1044Af Demande'!$B$28,'1044Af Demande'!$B$28,F53*21.7))</f>
        <v/>
      </c>
      <c r="I53" s="167" t="str">
        <f t="shared" si="5"/>
        <v/>
      </c>
      <c r="J53" s="168" t="str">
        <f>IF('1044Bf Données de base trav.'!K49="","",'1044Bf Données de base trav.'!K49)</f>
        <v/>
      </c>
      <c r="K53" s="174" t="str">
        <f t="shared" si="8"/>
        <v/>
      </c>
      <c r="L53" s="170" t="str">
        <f t="shared" si="9"/>
        <v/>
      </c>
      <c r="M53" s="171" t="str">
        <f t="shared" si="10"/>
        <v/>
      </c>
      <c r="N53" s="177" t="str">
        <f t="shared" si="6"/>
        <v/>
      </c>
      <c r="O53" s="178" t="str">
        <f>IF(A53="","",IF(N53=0,0,0.8*H53/21.7*'1044Af Demande'!$B$30))</f>
        <v/>
      </c>
      <c r="P53" s="168" t="str">
        <f t="shared" si="7"/>
        <v/>
      </c>
      <c r="Q53" s="174" t="str">
        <f>IF(A53="","",M53*'1044Af Demande'!$B$31)</f>
        <v/>
      </c>
      <c r="R53" s="175" t="str">
        <f t="shared" si="11"/>
        <v/>
      </c>
      <c r="S53" s="12"/>
    </row>
    <row r="54" spans="1:19" ht="16.95" customHeight="1">
      <c r="A54" s="13" t="str">
        <f>IF('1044Bf Données de base trav.'!A50="","",'1044Bf Données de base trav.'!A50)</f>
        <v/>
      </c>
      <c r="B54" s="58" t="str">
        <f>IF('1044Bf Données de base trav.'!B50="","",'1044Bf Données de base trav.'!B50)</f>
        <v/>
      </c>
      <c r="C54" s="59" t="str">
        <f>IF('1044Bf Données de base trav.'!C50="","",'1044Bf Données de base trav.'!C50)</f>
        <v/>
      </c>
      <c r="D54" s="176" t="str">
        <f>IF('1044Bf Données de base trav.'!G50-'1044Bf Données de base trav.'!H50&lt;=0,"",'1044Bf Données de base trav.'!G50-'1044Bf Données de base trav.'!H50)</f>
        <v/>
      </c>
      <c r="E54" s="174" t="str">
        <f>IF('1044Bf Données de base trav.'!I50="","",'1044Bf Données de base trav.'!I50)</f>
        <v/>
      </c>
      <c r="F54" s="165" t="str">
        <f>IF('1044Bf Données de base trav.'!A50="","",IF('1044Bf Données de base trav.'!G50=0,0,E54/D54))</f>
        <v/>
      </c>
      <c r="G54" s="176" t="str">
        <f>IF(A54="","",IF('1044Bf Données de base trav.'!J50&gt;'1044Af Demande'!$B$28,'1044Af Demande'!$B$28,'1044Bf Données de base trav.'!J50))</f>
        <v/>
      </c>
      <c r="H54" s="166" t="str">
        <f>IF('1044Bf Données de base trav.'!A50="","",IF(F54*21.7&gt;'1044Af Demande'!$B$28,'1044Af Demande'!$B$28,F54*21.7))</f>
        <v/>
      </c>
      <c r="I54" s="167" t="str">
        <f t="shared" si="5"/>
        <v/>
      </c>
      <c r="J54" s="168" t="str">
        <f>IF('1044Bf Données de base trav.'!K50="","",'1044Bf Données de base trav.'!K50)</f>
        <v/>
      </c>
      <c r="K54" s="174" t="str">
        <f t="shared" si="8"/>
        <v/>
      </c>
      <c r="L54" s="170" t="str">
        <f t="shared" si="9"/>
        <v/>
      </c>
      <c r="M54" s="171" t="str">
        <f t="shared" si="10"/>
        <v/>
      </c>
      <c r="N54" s="177" t="str">
        <f t="shared" si="6"/>
        <v/>
      </c>
      <c r="O54" s="178" t="str">
        <f>IF(A54="","",IF(N54=0,0,0.8*H54/21.7*'1044Af Demande'!$B$30))</f>
        <v/>
      </c>
      <c r="P54" s="168" t="str">
        <f t="shared" si="7"/>
        <v/>
      </c>
      <c r="Q54" s="174" t="str">
        <f>IF(A54="","",M54*'1044Af Demande'!$B$31)</f>
        <v/>
      </c>
      <c r="R54" s="175" t="str">
        <f t="shared" si="11"/>
        <v/>
      </c>
      <c r="S54" s="12"/>
    </row>
    <row r="55" spans="1:19" ht="16.95" customHeight="1">
      <c r="A55" s="13" t="str">
        <f>IF('1044Bf Données de base trav.'!A51="","",'1044Bf Données de base trav.'!A51)</f>
        <v/>
      </c>
      <c r="B55" s="58" t="str">
        <f>IF('1044Bf Données de base trav.'!B51="","",'1044Bf Données de base trav.'!B51)</f>
        <v/>
      </c>
      <c r="C55" s="59" t="str">
        <f>IF('1044Bf Données de base trav.'!C51="","",'1044Bf Données de base trav.'!C51)</f>
        <v/>
      </c>
      <c r="D55" s="176" t="str">
        <f>IF('1044Bf Données de base trav.'!G51-'1044Bf Données de base trav.'!H51&lt;=0,"",'1044Bf Données de base trav.'!G51-'1044Bf Données de base trav.'!H51)</f>
        <v/>
      </c>
      <c r="E55" s="174" t="str">
        <f>IF('1044Bf Données de base trav.'!I51="","",'1044Bf Données de base trav.'!I51)</f>
        <v/>
      </c>
      <c r="F55" s="165" t="str">
        <f>IF('1044Bf Données de base trav.'!A51="","",IF('1044Bf Données de base trav.'!G51=0,0,E55/D55))</f>
        <v/>
      </c>
      <c r="G55" s="176" t="str">
        <f>IF(A55="","",IF('1044Bf Données de base trav.'!J51&gt;'1044Af Demande'!$B$28,'1044Af Demande'!$B$28,'1044Bf Données de base trav.'!J51))</f>
        <v/>
      </c>
      <c r="H55" s="166" t="str">
        <f>IF('1044Bf Données de base trav.'!A51="","",IF(F55*21.7&gt;'1044Af Demande'!$B$28,'1044Af Demande'!$B$28,F55*21.7))</f>
        <v/>
      </c>
      <c r="I55" s="167" t="str">
        <f t="shared" si="5"/>
        <v/>
      </c>
      <c r="J55" s="168" t="str">
        <f>IF('1044Bf Données de base trav.'!K51="","",'1044Bf Données de base trav.'!K51)</f>
        <v/>
      </c>
      <c r="K55" s="174" t="str">
        <f t="shared" si="8"/>
        <v/>
      </c>
      <c r="L55" s="170" t="str">
        <f t="shared" si="9"/>
        <v/>
      </c>
      <c r="M55" s="171" t="str">
        <f t="shared" si="10"/>
        <v/>
      </c>
      <c r="N55" s="177" t="str">
        <f t="shared" si="6"/>
        <v/>
      </c>
      <c r="O55" s="178" t="str">
        <f>IF(A55="","",IF(N55=0,0,0.8*H55/21.7*'1044Af Demande'!$B$30))</f>
        <v/>
      </c>
      <c r="P55" s="168" t="str">
        <f t="shared" si="7"/>
        <v/>
      </c>
      <c r="Q55" s="174" t="str">
        <f>IF(A55="","",M55*'1044Af Demande'!$B$31)</f>
        <v/>
      </c>
      <c r="R55" s="175" t="str">
        <f t="shared" si="11"/>
        <v/>
      </c>
      <c r="S55" s="12"/>
    </row>
    <row r="56" spans="1:19" ht="16.95" customHeight="1">
      <c r="A56" s="13" t="str">
        <f>IF('1044Bf Données de base trav.'!A52="","",'1044Bf Données de base trav.'!A52)</f>
        <v/>
      </c>
      <c r="B56" s="58" t="str">
        <f>IF('1044Bf Données de base trav.'!B52="","",'1044Bf Données de base trav.'!B52)</f>
        <v/>
      </c>
      <c r="C56" s="59" t="str">
        <f>IF('1044Bf Données de base trav.'!C52="","",'1044Bf Données de base trav.'!C52)</f>
        <v/>
      </c>
      <c r="D56" s="176" t="str">
        <f>IF('1044Bf Données de base trav.'!G52-'1044Bf Données de base trav.'!H52&lt;=0,"",'1044Bf Données de base trav.'!G52-'1044Bf Données de base trav.'!H52)</f>
        <v/>
      </c>
      <c r="E56" s="174" t="str">
        <f>IF('1044Bf Données de base trav.'!I52="","",'1044Bf Données de base trav.'!I52)</f>
        <v/>
      </c>
      <c r="F56" s="165" t="str">
        <f>IF('1044Bf Données de base trav.'!A52="","",IF('1044Bf Données de base trav.'!G52=0,0,E56/D56))</f>
        <v/>
      </c>
      <c r="G56" s="176" t="str">
        <f>IF(A56="","",IF('1044Bf Données de base trav.'!J52&gt;'1044Af Demande'!$B$28,'1044Af Demande'!$B$28,'1044Bf Données de base trav.'!J52))</f>
        <v/>
      </c>
      <c r="H56" s="166" t="str">
        <f>IF('1044Bf Données de base trav.'!A52="","",IF(F56*21.7&gt;'1044Af Demande'!$B$28,'1044Af Demande'!$B$28,F56*21.7))</f>
        <v/>
      </c>
      <c r="I56" s="167" t="str">
        <f t="shared" si="5"/>
        <v/>
      </c>
      <c r="J56" s="168" t="str">
        <f>IF('1044Bf Données de base trav.'!K52="","",'1044Bf Données de base trav.'!K52)</f>
        <v/>
      </c>
      <c r="K56" s="174" t="str">
        <f t="shared" si="8"/>
        <v/>
      </c>
      <c r="L56" s="170" t="str">
        <f t="shared" si="9"/>
        <v/>
      </c>
      <c r="M56" s="171" t="str">
        <f t="shared" si="10"/>
        <v/>
      </c>
      <c r="N56" s="177" t="str">
        <f t="shared" si="6"/>
        <v/>
      </c>
      <c r="O56" s="178" t="str">
        <f>IF(A56="","",IF(N56=0,0,0.8*H56/21.7*'1044Af Demande'!$B$30))</f>
        <v/>
      </c>
      <c r="P56" s="168" t="str">
        <f t="shared" si="7"/>
        <v/>
      </c>
      <c r="Q56" s="174" t="str">
        <f>IF(A56="","",M56*'1044Af Demande'!$B$31)</f>
        <v/>
      </c>
      <c r="R56" s="175" t="str">
        <f t="shared" si="11"/>
        <v/>
      </c>
      <c r="S56" s="12"/>
    </row>
    <row r="57" spans="1:19" ht="16.95" customHeight="1">
      <c r="A57" s="13" t="str">
        <f>IF('1044Bf Données de base trav.'!A53="","",'1044Bf Données de base trav.'!A53)</f>
        <v/>
      </c>
      <c r="B57" s="58" t="str">
        <f>IF('1044Bf Données de base trav.'!B53="","",'1044Bf Données de base trav.'!B53)</f>
        <v/>
      </c>
      <c r="C57" s="59" t="str">
        <f>IF('1044Bf Données de base trav.'!C53="","",'1044Bf Données de base trav.'!C53)</f>
        <v/>
      </c>
      <c r="D57" s="176" t="str">
        <f>IF('1044Bf Données de base trav.'!G53-'1044Bf Données de base trav.'!H53&lt;=0,"",'1044Bf Données de base trav.'!G53-'1044Bf Données de base trav.'!H53)</f>
        <v/>
      </c>
      <c r="E57" s="174" t="str">
        <f>IF('1044Bf Données de base trav.'!I53="","",'1044Bf Données de base trav.'!I53)</f>
        <v/>
      </c>
      <c r="F57" s="165" t="str">
        <f>IF('1044Bf Données de base trav.'!A53="","",IF('1044Bf Données de base trav.'!G53=0,0,E57/D57))</f>
        <v/>
      </c>
      <c r="G57" s="176" t="str">
        <f>IF(A57="","",IF('1044Bf Données de base trav.'!J53&gt;'1044Af Demande'!$B$28,'1044Af Demande'!$B$28,'1044Bf Données de base trav.'!J53))</f>
        <v/>
      </c>
      <c r="H57" s="166" t="str">
        <f>IF('1044Bf Données de base trav.'!A53="","",IF(F57*21.7&gt;'1044Af Demande'!$B$28,'1044Af Demande'!$B$28,F57*21.7))</f>
        <v/>
      </c>
      <c r="I57" s="167" t="str">
        <f t="shared" si="5"/>
        <v/>
      </c>
      <c r="J57" s="168" t="str">
        <f>IF('1044Bf Données de base trav.'!K53="","",'1044Bf Données de base trav.'!K53)</f>
        <v/>
      </c>
      <c r="K57" s="174" t="str">
        <f t="shared" si="8"/>
        <v/>
      </c>
      <c r="L57" s="170" t="str">
        <f t="shared" si="9"/>
        <v/>
      </c>
      <c r="M57" s="171" t="str">
        <f t="shared" si="10"/>
        <v/>
      </c>
      <c r="N57" s="177" t="str">
        <f t="shared" si="6"/>
        <v/>
      </c>
      <c r="O57" s="178" t="str">
        <f>IF(A57="","",IF(N57=0,0,0.8*H57/21.7*'1044Af Demande'!$B$30))</f>
        <v/>
      </c>
      <c r="P57" s="168" t="str">
        <f t="shared" si="7"/>
        <v/>
      </c>
      <c r="Q57" s="174" t="str">
        <f>IF(A57="","",M57*'1044Af Demande'!$B$31)</f>
        <v/>
      </c>
      <c r="R57" s="175" t="str">
        <f t="shared" si="11"/>
        <v/>
      </c>
      <c r="S57" s="12"/>
    </row>
    <row r="58" spans="1:19" ht="16.95" customHeight="1">
      <c r="A58" s="13" t="str">
        <f>IF('1044Bf Données de base trav.'!A54="","",'1044Bf Données de base trav.'!A54)</f>
        <v/>
      </c>
      <c r="B58" s="58" t="str">
        <f>IF('1044Bf Données de base trav.'!B54="","",'1044Bf Données de base trav.'!B54)</f>
        <v/>
      </c>
      <c r="C58" s="59" t="str">
        <f>IF('1044Bf Données de base trav.'!C54="","",'1044Bf Données de base trav.'!C54)</f>
        <v/>
      </c>
      <c r="D58" s="176" t="str">
        <f>IF('1044Bf Données de base trav.'!G54-'1044Bf Données de base trav.'!H54&lt;=0,"",'1044Bf Données de base trav.'!G54-'1044Bf Données de base trav.'!H54)</f>
        <v/>
      </c>
      <c r="E58" s="174" t="str">
        <f>IF('1044Bf Données de base trav.'!I54="","",'1044Bf Données de base trav.'!I54)</f>
        <v/>
      </c>
      <c r="F58" s="165" t="str">
        <f>IF('1044Bf Données de base trav.'!A54="","",IF('1044Bf Données de base trav.'!G54=0,0,E58/D58))</f>
        <v/>
      </c>
      <c r="G58" s="176" t="str">
        <f>IF(A58="","",IF('1044Bf Données de base trav.'!J54&gt;'1044Af Demande'!$B$28,'1044Af Demande'!$B$28,'1044Bf Données de base trav.'!J54))</f>
        <v/>
      </c>
      <c r="H58" s="166" t="str">
        <f>IF('1044Bf Données de base trav.'!A54="","",IF(F58*21.7&gt;'1044Af Demande'!$B$28,'1044Af Demande'!$B$28,F58*21.7))</f>
        <v/>
      </c>
      <c r="I58" s="167" t="str">
        <f t="shared" si="5"/>
        <v/>
      </c>
      <c r="J58" s="168" t="str">
        <f>IF('1044Bf Données de base trav.'!K54="","",'1044Bf Données de base trav.'!K54)</f>
        <v/>
      </c>
      <c r="K58" s="174" t="str">
        <f t="shared" si="8"/>
        <v/>
      </c>
      <c r="L58" s="170" t="str">
        <f t="shared" si="9"/>
        <v/>
      </c>
      <c r="M58" s="171" t="str">
        <f t="shared" si="10"/>
        <v/>
      </c>
      <c r="N58" s="177" t="str">
        <f t="shared" si="6"/>
        <v/>
      </c>
      <c r="O58" s="178" t="str">
        <f>IF(A58="","",IF(N58=0,0,0.8*H58/21.7*'1044Af Demande'!$B$30))</f>
        <v/>
      </c>
      <c r="P58" s="168" t="str">
        <f t="shared" si="7"/>
        <v/>
      </c>
      <c r="Q58" s="174" t="str">
        <f>IF(A58="","",M58*'1044Af Demande'!$B$31)</f>
        <v/>
      </c>
      <c r="R58" s="175" t="str">
        <f t="shared" si="11"/>
        <v/>
      </c>
      <c r="S58" s="12"/>
    </row>
    <row r="59" spans="1:19" ht="16.95" customHeight="1">
      <c r="A59" s="13" t="str">
        <f>IF('1044Bf Données de base trav.'!A55="","",'1044Bf Données de base trav.'!A55)</f>
        <v/>
      </c>
      <c r="B59" s="58" t="str">
        <f>IF('1044Bf Données de base trav.'!B55="","",'1044Bf Données de base trav.'!B55)</f>
        <v/>
      </c>
      <c r="C59" s="59" t="str">
        <f>IF('1044Bf Données de base trav.'!C55="","",'1044Bf Données de base trav.'!C55)</f>
        <v/>
      </c>
      <c r="D59" s="176" t="str">
        <f>IF('1044Bf Données de base trav.'!G55-'1044Bf Données de base trav.'!H55&lt;=0,"",'1044Bf Données de base trav.'!G55-'1044Bf Données de base trav.'!H55)</f>
        <v/>
      </c>
      <c r="E59" s="174" t="str">
        <f>IF('1044Bf Données de base trav.'!I55="","",'1044Bf Données de base trav.'!I55)</f>
        <v/>
      </c>
      <c r="F59" s="178" t="str">
        <f>IF('1044Bf Données de base trav.'!A55="","",IF('1044Bf Données de base trav.'!G55=0,0,E59/D59))</f>
        <v/>
      </c>
      <c r="G59" s="176" t="str">
        <f>IF(A59="","",IF('1044Bf Données de base trav.'!J55&gt;'1044Af Demande'!$B$28,'1044Af Demande'!$B$28,'1044Bf Données de base trav.'!J55))</f>
        <v/>
      </c>
      <c r="H59" s="166" t="str">
        <f>IF('1044Bf Données de base trav.'!A55="","",IF(F59*21.7&gt;'1044Af Demande'!$B$28,'1044Af Demande'!$B$28,F59*21.7))</f>
        <v/>
      </c>
      <c r="I59" s="167" t="str">
        <f t="shared" si="5"/>
        <v/>
      </c>
      <c r="J59" s="168" t="str">
        <f>IF('1044Bf Données de base trav.'!K55="","",'1044Bf Données de base trav.'!K55)</f>
        <v/>
      </c>
      <c r="K59" s="174" t="str">
        <f t="shared" si="8"/>
        <v/>
      </c>
      <c r="L59" s="170" t="str">
        <f t="shared" si="9"/>
        <v/>
      </c>
      <c r="M59" s="171" t="str">
        <f t="shared" si="10"/>
        <v/>
      </c>
      <c r="N59" s="177" t="str">
        <f t="shared" si="6"/>
        <v/>
      </c>
      <c r="O59" s="178" t="str">
        <f>IF(A59="","",IF(N59=0,0,0.8*H59/21.7*'1044Af Demande'!$B$30))</f>
        <v/>
      </c>
      <c r="P59" s="168" t="str">
        <f t="shared" si="7"/>
        <v/>
      </c>
      <c r="Q59" s="174" t="str">
        <f>IF(A59="","",M59*'1044Af Demande'!$B$31)</f>
        <v/>
      </c>
      <c r="R59" s="175" t="str">
        <f t="shared" si="11"/>
        <v/>
      </c>
      <c r="S59" s="12"/>
    </row>
    <row r="60" spans="1:19" ht="16.95" customHeight="1">
      <c r="A60" s="13" t="str">
        <f>IF('1044Bf Données de base trav.'!A56="","",'1044Bf Données de base trav.'!A56)</f>
        <v/>
      </c>
      <c r="B60" s="58" t="str">
        <f>IF('1044Bf Données de base trav.'!B56="","",'1044Bf Données de base trav.'!B56)</f>
        <v/>
      </c>
      <c r="C60" s="59" t="str">
        <f>IF('1044Bf Données de base trav.'!C56="","",'1044Bf Données de base trav.'!C56)</f>
        <v/>
      </c>
      <c r="D60" s="176" t="str">
        <f>IF('1044Bf Données de base trav.'!G56-'1044Bf Données de base trav.'!H56&lt;=0,"",'1044Bf Données de base trav.'!G56-'1044Bf Données de base trav.'!H56)</f>
        <v/>
      </c>
      <c r="E60" s="174" t="str">
        <f>IF('1044Bf Données de base trav.'!I56="","",'1044Bf Données de base trav.'!I56)</f>
        <v/>
      </c>
      <c r="F60" s="165" t="str">
        <f>IF('1044Bf Données de base trav.'!A56="","",IF('1044Bf Données de base trav.'!G56=0,0,E60/D60))</f>
        <v/>
      </c>
      <c r="G60" s="176" t="str">
        <f>IF(A60="","",IF('1044Bf Données de base trav.'!J56&gt;'1044Af Demande'!$B$28,'1044Af Demande'!$B$28,'1044Bf Données de base trav.'!J56))</f>
        <v/>
      </c>
      <c r="H60" s="166" t="str">
        <f>IF('1044Bf Données de base trav.'!A56="","",IF(F60*21.7&gt;'1044Af Demande'!$B$28,'1044Af Demande'!$B$28,F60*21.7))</f>
        <v/>
      </c>
      <c r="I60" s="167" t="str">
        <f t="shared" si="5"/>
        <v/>
      </c>
      <c r="J60" s="168" t="str">
        <f>IF('1044Bf Données de base trav.'!K56="","",'1044Bf Données de base trav.'!K56)</f>
        <v/>
      </c>
      <c r="K60" s="174" t="str">
        <f t="shared" si="8"/>
        <v/>
      </c>
      <c r="L60" s="170" t="str">
        <f t="shared" si="9"/>
        <v/>
      </c>
      <c r="M60" s="171" t="str">
        <f t="shared" si="10"/>
        <v/>
      </c>
      <c r="N60" s="177" t="str">
        <f t="shared" si="6"/>
        <v/>
      </c>
      <c r="O60" s="178" t="str">
        <f>IF(A60="","",IF(N60=0,0,0.8*H60/21.7*'1044Af Demande'!$B$30))</f>
        <v/>
      </c>
      <c r="P60" s="168" t="str">
        <f t="shared" si="7"/>
        <v/>
      </c>
      <c r="Q60" s="174" t="str">
        <f>IF(A60="","",M60*'1044Af Demande'!$B$31)</f>
        <v/>
      </c>
      <c r="R60" s="175" t="str">
        <f t="shared" si="11"/>
        <v/>
      </c>
      <c r="S60" s="12"/>
    </row>
    <row r="61" spans="1:19" ht="16.95" customHeight="1">
      <c r="A61" s="13" t="str">
        <f>IF('1044Bf Données de base trav.'!A57="","",'1044Bf Données de base trav.'!A57)</f>
        <v/>
      </c>
      <c r="B61" s="58" t="str">
        <f>IF('1044Bf Données de base trav.'!B57="","",'1044Bf Données de base trav.'!B57)</f>
        <v/>
      </c>
      <c r="C61" s="59" t="str">
        <f>IF('1044Bf Données de base trav.'!C57="","",'1044Bf Données de base trav.'!C57)</f>
        <v/>
      </c>
      <c r="D61" s="176" t="str">
        <f>IF('1044Bf Données de base trav.'!G57-'1044Bf Données de base trav.'!H57&lt;=0,"",'1044Bf Données de base trav.'!G57-'1044Bf Données de base trav.'!H57)</f>
        <v/>
      </c>
      <c r="E61" s="174" t="str">
        <f>IF('1044Bf Données de base trav.'!I57="","",'1044Bf Données de base trav.'!I57)</f>
        <v/>
      </c>
      <c r="F61" s="165" t="str">
        <f>IF('1044Bf Données de base trav.'!A57="","",IF('1044Bf Données de base trav.'!G57=0,0,E61/D61))</f>
        <v/>
      </c>
      <c r="G61" s="176" t="str">
        <f>IF(A61="","",IF('1044Bf Données de base trav.'!J57&gt;'1044Af Demande'!$B$28,'1044Af Demande'!$B$28,'1044Bf Données de base trav.'!J57))</f>
        <v/>
      </c>
      <c r="H61" s="166" t="str">
        <f>IF('1044Bf Données de base trav.'!A57="","",IF(F61*21.7&gt;'1044Af Demande'!$B$28,'1044Af Demande'!$B$28,F61*21.7))</f>
        <v/>
      </c>
      <c r="I61" s="167" t="str">
        <f t="shared" si="5"/>
        <v/>
      </c>
      <c r="J61" s="168" t="str">
        <f>IF('1044Bf Données de base trav.'!K57="","",'1044Bf Données de base trav.'!K57)</f>
        <v/>
      </c>
      <c r="K61" s="174" t="str">
        <f t="shared" si="8"/>
        <v/>
      </c>
      <c r="L61" s="170" t="str">
        <f t="shared" si="9"/>
        <v/>
      </c>
      <c r="M61" s="171" t="str">
        <f t="shared" si="10"/>
        <v/>
      </c>
      <c r="N61" s="177" t="str">
        <f t="shared" si="6"/>
        <v/>
      </c>
      <c r="O61" s="178" t="str">
        <f>IF(A61="","",IF(N61=0,0,0.8*H61/21.7*'1044Af Demande'!$B$30))</f>
        <v/>
      </c>
      <c r="P61" s="168" t="str">
        <f t="shared" si="7"/>
        <v/>
      </c>
      <c r="Q61" s="174" t="str">
        <f>IF(A61="","",M61*'1044Af Demande'!$B$31)</f>
        <v/>
      </c>
      <c r="R61" s="175" t="str">
        <f t="shared" si="11"/>
        <v/>
      </c>
      <c r="S61" s="12"/>
    </row>
    <row r="62" spans="1:19" ht="16.95" customHeight="1">
      <c r="A62" s="13" t="str">
        <f>IF('1044Bf Données de base trav.'!A58="","",'1044Bf Données de base trav.'!A58)</f>
        <v/>
      </c>
      <c r="B62" s="58" t="str">
        <f>IF('1044Bf Données de base trav.'!B58="","",'1044Bf Données de base trav.'!B58)</f>
        <v/>
      </c>
      <c r="C62" s="59" t="str">
        <f>IF('1044Bf Données de base trav.'!C58="","",'1044Bf Données de base trav.'!C58)</f>
        <v/>
      </c>
      <c r="D62" s="176" t="str">
        <f>IF('1044Bf Données de base trav.'!G58-'1044Bf Données de base trav.'!H58&lt;=0,"",'1044Bf Données de base trav.'!G58-'1044Bf Données de base trav.'!H58)</f>
        <v/>
      </c>
      <c r="E62" s="174" t="str">
        <f>IF('1044Bf Données de base trav.'!I58="","",'1044Bf Données de base trav.'!I58)</f>
        <v/>
      </c>
      <c r="F62" s="165" t="str">
        <f>IF('1044Bf Données de base trav.'!A58="","",IF('1044Bf Données de base trav.'!G58=0,0,E62/D62))</f>
        <v/>
      </c>
      <c r="G62" s="176" t="str">
        <f>IF(A62="","",IF('1044Bf Données de base trav.'!J58&gt;'1044Af Demande'!$B$28,'1044Af Demande'!$B$28,'1044Bf Données de base trav.'!J58))</f>
        <v/>
      </c>
      <c r="H62" s="166" t="str">
        <f>IF('1044Bf Données de base trav.'!A58="","",IF(F62*21.7&gt;'1044Af Demande'!$B$28,'1044Af Demande'!$B$28,F62*21.7))</f>
        <v/>
      </c>
      <c r="I62" s="167" t="str">
        <f t="shared" si="5"/>
        <v/>
      </c>
      <c r="J62" s="168" t="str">
        <f>IF('1044Bf Données de base trav.'!K58="","",'1044Bf Données de base trav.'!K58)</f>
        <v/>
      </c>
      <c r="K62" s="174" t="str">
        <f t="shared" si="8"/>
        <v/>
      </c>
      <c r="L62" s="170" t="str">
        <f t="shared" si="9"/>
        <v/>
      </c>
      <c r="M62" s="171" t="str">
        <f t="shared" si="10"/>
        <v/>
      </c>
      <c r="N62" s="177" t="str">
        <f t="shared" si="6"/>
        <v/>
      </c>
      <c r="O62" s="178" t="str">
        <f>IF(A62="","",IF(N62=0,0,0.8*H62/21.7*'1044Af Demande'!$B$30))</f>
        <v/>
      </c>
      <c r="P62" s="168" t="str">
        <f t="shared" si="7"/>
        <v/>
      </c>
      <c r="Q62" s="174" t="str">
        <f>IF(A62="","",M62*'1044Af Demande'!$B$31)</f>
        <v/>
      </c>
      <c r="R62" s="175" t="str">
        <f t="shared" si="11"/>
        <v/>
      </c>
      <c r="S62" s="12"/>
    </row>
    <row r="63" spans="1:19" ht="16.95" customHeight="1">
      <c r="A63" s="13" t="str">
        <f>IF('1044Bf Données de base trav.'!A59="","",'1044Bf Données de base trav.'!A59)</f>
        <v/>
      </c>
      <c r="B63" s="58" t="str">
        <f>IF('1044Bf Données de base trav.'!B59="","",'1044Bf Données de base trav.'!B59)</f>
        <v/>
      </c>
      <c r="C63" s="59" t="str">
        <f>IF('1044Bf Données de base trav.'!C59="","",'1044Bf Données de base trav.'!C59)</f>
        <v/>
      </c>
      <c r="D63" s="176" t="str">
        <f>IF('1044Bf Données de base trav.'!G59-'1044Bf Données de base trav.'!H59&lt;=0,"",'1044Bf Données de base trav.'!G59-'1044Bf Données de base trav.'!H59)</f>
        <v/>
      </c>
      <c r="E63" s="174" t="str">
        <f>IF('1044Bf Données de base trav.'!I59="","",'1044Bf Données de base trav.'!I59)</f>
        <v/>
      </c>
      <c r="F63" s="165" t="str">
        <f>IF('1044Bf Données de base trav.'!A59="","",IF('1044Bf Données de base trav.'!G59=0,0,E63/D63))</f>
        <v/>
      </c>
      <c r="G63" s="176" t="str">
        <f>IF(A63="","",IF('1044Bf Données de base trav.'!J59&gt;'1044Af Demande'!$B$28,'1044Af Demande'!$B$28,'1044Bf Données de base trav.'!J59))</f>
        <v/>
      </c>
      <c r="H63" s="166" t="str">
        <f>IF('1044Bf Données de base trav.'!A59="","",IF(F63*21.7&gt;'1044Af Demande'!$B$28,'1044Af Demande'!$B$28,F63*21.7))</f>
        <v/>
      </c>
      <c r="I63" s="167" t="str">
        <f t="shared" si="5"/>
        <v/>
      </c>
      <c r="J63" s="168" t="str">
        <f>IF('1044Bf Données de base trav.'!K59="","",'1044Bf Données de base trav.'!K59)</f>
        <v/>
      </c>
      <c r="K63" s="174" t="str">
        <f t="shared" si="8"/>
        <v/>
      </c>
      <c r="L63" s="170" t="str">
        <f t="shared" si="9"/>
        <v/>
      </c>
      <c r="M63" s="171" t="str">
        <f t="shared" si="10"/>
        <v/>
      </c>
      <c r="N63" s="177" t="str">
        <f t="shared" si="6"/>
        <v/>
      </c>
      <c r="O63" s="178" t="str">
        <f>IF(A63="","",IF(N63=0,0,0.8*H63/21.7*'1044Af Demande'!$B$30))</f>
        <v/>
      </c>
      <c r="P63" s="168" t="str">
        <f t="shared" si="7"/>
        <v/>
      </c>
      <c r="Q63" s="174" t="str">
        <f>IF(A63="","",M63*'1044Af Demande'!$B$31)</f>
        <v/>
      </c>
      <c r="R63" s="175" t="str">
        <f t="shared" si="11"/>
        <v/>
      </c>
      <c r="S63" s="12"/>
    </row>
    <row r="64" spans="1:19" ht="16.95" customHeight="1">
      <c r="A64" s="13" t="str">
        <f>IF('1044Bf Données de base trav.'!A60="","",'1044Bf Données de base trav.'!A60)</f>
        <v/>
      </c>
      <c r="B64" s="58" t="str">
        <f>IF('1044Bf Données de base trav.'!B60="","",'1044Bf Données de base trav.'!B60)</f>
        <v/>
      </c>
      <c r="C64" s="59" t="str">
        <f>IF('1044Bf Données de base trav.'!C60="","",'1044Bf Données de base trav.'!C60)</f>
        <v/>
      </c>
      <c r="D64" s="176" t="str">
        <f>IF('1044Bf Données de base trav.'!G60-'1044Bf Données de base trav.'!H60&lt;=0,"",'1044Bf Données de base trav.'!G60-'1044Bf Données de base trav.'!H60)</f>
        <v/>
      </c>
      <c r="E64" s="174" t="str">
        <f>IF('1044Bf Données de base trav.'!I60="","",'1044Bf Données de base trav.'!I60)</f>
        <v/>
      </c>
      <c r="F64" s="165" t="str">
        <f>IF('1044Bf Données de base trav.'!A60="","",IF('1044Bf Données de base trav.'!G60=0,0,E64/D64))</f>
        <v/>
      </c>
      <c r="G64" s="176" t="str">
        <f>IF(A64="","",IF('1044Bf Données de base trav.'!J60&gt;'1044Af Demande'!$B$28,'1044Af Demande'!$B$28,'1044Bf Données de base trav.'!J60))</f>
        <v/>
      </c>
      <c r="H64" s="166" t="str">
        <f>IF('1044Bf Données de base trav.'!A60="","",IF(F64*21.7&gt;'1044Af Demande'!$B$28,'1044Af Demande'!$B$28,F64*21.7))</f>
        <v/>
      </c>
      <c r="I64" s="167" t="str">
        <f t="shared" si="5"/>
        <v/>
      </c>
      <c r="J64" s="168" t="str">
        <f>IF('1044Bf Données de base trav.'!K60="","",'1044Bf Données de base trav.'!K60)</f>
        <v/>
      </c>
      <c r="K64" s="174" t="str">
        <f t="shared" si="8"/>
        <v/>
      </c>
      <c r="L64" s="170" t="str">
        <f t="shared" si="9"/>
        <v/>
      </c>
      <c r="M64" s="171" t="str">
        <f t="shared" si="10"/>
        <v/>
      </c>
      <c r="N64" s="177" t="str">
        <f t="shared" si="6"/>
        <v/>
      </c>
      <c r="O64" s="178" t="str">
        <f>IF(A64="","",IF(N64=0,0,0.8*H64/21.7*'1044Af Demande'!$B$30))</f>
        <v/>
      </c>
      <c r="P64" s="168" t="str">
        <f t="shared" si="7"/>
        <v/>
      </c>
      <c r="Q64" s="174" t="str">
        <f>IF(A64="","",M64*'1044Af Demande'!$B$31)</f>
        <v/>
      </c>
      <c r="R64" s="175" t="str">
        <f t="shared" si="11"/>
        <v/>
      </c>
      <c r="S64" s="12"/>
    </row>
    <row r="65" spans="1:19" ht="16.95" customHeight="1">
      <c r="A65" s="13" t="str">
        <f>IF('1044Bf Données de base trav.'!A61="","",'1044Bf Données de base trav.'!A61)</f>
        <v/>
      </c>
      <c r="B65" s="58" t="str">
        <f>IF('1044Bf Données de base trav.'!B61="","",'1044Bf Données de base trav.'!B61)</f>
        <v/>
      </c>
      <c r="C65" s="59" t="str">
        <f>IF('1044Bf Données de base trav.'!C61="","",'1044Bf Données de base trav.'!C61)</f>
        <v/>
      </c>
      <c r="D65" s="176" t="str">
        <f>IF('1044Bf Données de base trav.'!G61-'1044Bf Données de base trav.'!H61&lt;=0,"",'1044Bf Données de base trav.'!G61-'1044Bf Données de base trav.'!H61)</f>
        <v/>
      </c>
      <c r="E65" s="174" t="str">
        <f>IF('1044Bf Données de base trav.'!I61="","",'1044Bf Données de base trav.'!I61)</f>
        <v/>
      </c>
      <c r="F65" s="165" t="str">
        <f>IF('1044Bf Données de base trav.'!A61="","",IF('1044Bf Données de base trav.'!G61=0,0,E65/D65))</f>
        <v/>
      </c>
      <c r="G65" s="176" t="str">
        <f>IF(A65="","",IF('1044Bf Données de base trav.'!J61&gt;'1044Af Demande'!$B$28,'1044Af Demande'!$B$28,'1044Bf Données de base trav.'!J61))</f>
        <v/>
      </c>
      <c r="H65" s="166" t="str">
        <f>IF('1044Bf Données de base trav.'!A61="","",IF(F65*21.7&gt;'1044Af Demande'!$B$28,'1044Af Demande'!$B$28,F65*21.7))</f>
        <v/>
      </c>
      <c r="I65" s="167" t="str">
        <f t="shared" si="5"/>
        <v/>
      </c>
      <c r="J65" s="168" t="str">
        <f>IF('1044Bf Données de base trav.'!K61="","",'1044Bf Données de base trav.'!K61)</f>
        <v/>
      </c>
      <c r="K65" s="174" t="str">
        <f t="shared" si="8"/>
        <v/>
      </c>
      <c r="L65" s="170" t="str">
        <f t="shared" si="9"/>
        <v/>
      </c>
      <c r="M65" s="171" t="str">
        <f t="shared" si="10"/>
        <v/>
      </c>
      <c r="N65" s="177" t="str">
        <f t="shared" si="6"/>
        <v/>
      </c>
      <c r="O65" s="178" t="str">
        <f>IF(A65="","",IF(N65=0,0,0.8*H65/21.7*'1044Af Demande'!$B$30))</f>
        <v/>
      </c>
      <c r="P65" s="168" t="str">
        <f t="shared" si="7"/>
        <v/>
      </c>
      <c r="Q65" s="174" t="str">
        <f>IF(A65="","",M65*'1044Af Demande'!$B$31)</f>
        <v/>
      </c>
      <c r="R65" s="175" t="str">
        <f t="shared" si="11"/>
        <v/>
      </c>
      <c r="S65" s="12"/>
    </row>
    <row r="66" spans="1:19" ht="16.95" customHeight="1">
      <c r="A66" s="13" t="str">
        <f>IF('1044Bf Données de base trav.'!A62="","",'1044Bf Données de base trav.'!A62)</f>
        <v/>
      </c>
      <c r="B66" s="58" t="str">
        <f>IF('1044Bf Données de base trav.'!B62="","",'1044Bf Données de base trav.'!B62)</f>
        <v/>
      </c>
      <c r="C66" s="59" t="str">
        <f>IF('1044Bf Données de base trav.'!C62="","",'1044Bf Données de base trav.'!C62)</f>
        <v/>
      </c>
      <c r="D66" s="176" t="str">
        <f>IF('1044Bf Données de base trav.'!G62-'1044Bf Données de base trav.'!H62&lt;=0,"",'1044Bf Données de base trav.'!G62-'1044Bf Données de base trav.'!H62)</f>
        <v/>
      </c>
      <c r="E66" s="174" t="str">
        <f>IF('1044Bf Données de base trav.'!I62="","",'1044Bf Données de base trav.'!I62)</f>
        <v/>
      </c>
      <c r="F66" s="165" t="str">
        <f>IF('1044Bf Données de base trav.'!A62="","",IF('1044Bf Données de base trav.'!G62=0,0,E66/D66))</f>
        <v/>
      </c>
      <c r="G66" s="176" t="str">
        <f>IF(A66="","",IF('1044Bf Données de base trav.'!J62&gt;'1044Af Demande'!$B$28,'1044Af Demande'!$B$28,'1044Bf Données de base trav.'!J62))</f>
        <v/>
      </c>
      <c r="H66" s="166" t="str">
        <f>IF('1044Bf Données de base trav.'!A62="","",IF(F66*21.7&gt;'1044Af Demande'!$B$28,'1044Af Demande'!$B$28,F66*21.7))</f>
        <v/>
      </c>
      <c r="I66" s="167" t="str">
        <f t="shared" si="5"/>
        <v/>
      </c>
      <c r="J66" s="168" t="str">
        <f>IF('1044Bf Données de base trav.'!K62="","",'1044Bf Données de base trav.'!K62)</f>
        <v/>
      </c>
      <c r="K66" s="174" t="str">
        <f t="shared" si="8"/>
        <v/>
      </c>
      <c r="L66" s="170" t="str">
        <f t="shared" si="9"/>
        <v/>
      </c>
      <c r="M66" s="171" t="str">
        <f t="shared" si="10"/>
        <v/>
      </c>
      <c r="N66" s="177" t="str">
        <f t="shared" si="6"/>
        <v/>
      </c>
      <c r="O66" s="178" t="str">
        <f>IF(A66="","",IF(N66=0,0,0.8*H66/21.7*'1044Af Demande'!$B$30))</f>
        <v/>
      </c>
      <c r="P66" s="168" t="str">
        <f t="shared" si="7"/>
        <v/>
      </c>
      <c r="Q66" s="174" t="str">
        <f>IF(A66="","",M66*'1044Af Demande'!$B$31)</f>
        <v/>
      </c>
      <c r="R66" s="175" t="str">
        <f t="shared" si="11"/>
        <v/>
      </c>
      <c r="S66" s="12"/>
    </row>
    <row r="67" spans="1:19" ht="16.95" customHeight="1">
      <c r="A67" s="13" t="str">
        <f>IF('1044Bf Données de base trav.'!A63="","",'1044Bf Données de base trav.'!A63)</f>
        <v/>
      </c>
      <c r="B67" s="58" t="str">
        <f>IF('1044Bf Données de base trav.'!B63="","",'1044Bf Données de base trav.'!B63)</f>
        <v/>
      </c>
      <c r="C67" s="59" t="str">
        <f>IF('1044Bf Données de base trav.'!C63="","",'1044Bf Données de base trav.'!C63)</f>
        <v/>
      </c>
      <c r="D67" s="176" t="str">
        <f>IF('1044Bf Données de base trav.'!G63-'1044Bf Données de base trav.'!H63&lt;=0,"",'1044Bf Données de base trav.'!G63-'1044Bf Données de base trav.'!H63)</f>
        <v/>
      </c>
      <c r="E67" s="174" t="str">
        <f>IF('1044Bf Données de base trav.'!I63="","",'1044Bf Données de base trav.'!I63)</f>
        <v/>
      </c>
      <c r="F67" s="165" t="str">
        <f>IF('1044Bf Données de base trav.'!A63="","",IF('1044Bf Données de base trav.'!G63=0,0,E67/D67))</f>
        <v/>
      </c>
      <c r="G67" s="176" t="str">
        <f>IF(A67="","",IF('1044Bf Données de base trav.'!J63&gt;'1044Af Demande'!$B$28,'1044Af Demande'!$B$28,'1044Bf Données de base trav.'!J63))</f>
        <v/>
      </c>
      <c r="H67" s="166" t="str">
        <f>IF('1044Bf Données de base trav.'!A63="","",IF(F67*21.7&gt;'1044Af Demande'!$B$28,'1044Af Demande'!$B$28,F67*21.7))</f>
        <v/>
      </c>
      <c r="I67" s="167" t="str">
        <f t="shared" si="5"/>
        <v/>
      </c>
      <c r="J67" s="168" t="str">
        <f>IF('1044Bf Données de base trav.'!K63="","",'1044Bf Données de base trav.'!K63)</f>
        <v/>
      </c>
      <c r="K67" s="174" t="str">
        <f t="shared" si="8"/>
        <v/>
      </c>
      <c r="L67" s="170" t="str">
        <f t="shared" si="9"/>
        <v/>
      </c>
      <c r="M67" s="171" t="str">
        <f t="shared" si="10"/>
        <v/>
      </c>
      <c r="N67" s="177" t="str">
        <f t="shared" si="6"/>
        <v/>
      </c>
      <c r="O67" s="178" t="str">
        <f>IF(A67="","",IF(N67=0,0,0.8*H67/21.7*'1044Af Demande'!$B$30))</f>
        <v/>
      </c>
      <c r="P67" s="168" t="str">
        <f t="shared" si="7"/>
        <v/>
      </c>
      <c r="Q67" s="174" t="str">
        <f>IF(A67="","",M67*'1044Af Demande'!$B$31)</f>
        <v/>
      </c>
      <c r="R67" s="175" t="str">
        <f t="shared" si="11"/>
        <v/>
      </c>
      <c r="S67" s="12"/>
    </row>
    <row r="68" spans="1:19" ht="16.95" customHeight="1">
      <c r="A68" s="13" t="str">
        <f>IF('1044Bf Données de base trav.'!A64="","",'1044Bf Données de base trav.'!A64)</f>
        <v/>
      </c>
      <c r="B68" s="58" t="str">
        <f>IF('1044Bf Données de base trav.'!B64="","",'1044Bf Données de base trav.'!B64)</f>
        <v/>
      </c>
      <c r="C68" s="59" t="str">
        <f>IF('1044Bf Données de base trav.'!C64="","",'1044Bf Données de base trav.'!C64)</f>
        <v/>
      </c>
      <c r="D68" s="176" t="str">
        <f>IF('1044Bf Données de base trav.'!G64-'1044Bf Données de base trav.'!H64&lt;=0,"",'1044Bf Données de base trav.'!G64-'1044Bf Données de base trav.'!H64)</f>
        <v/>
      </c>
      <c r="E68" s="174" t="str">
        <f>IF('1044Bf Données de base trav.'!I64="","",'1044Bf Données de base trav.'!I64)</f>
        <v/>
      </c>
      <c r="F68" s="165" t="str">
        <f>IF('1044Bf Données de base trav.'!A64="","",IF('1044Bf Données de base trav.'!G64=0,0,E68/D68))</f>
        <v/>
      </c>
      <c r="G68" s="176" t="str">
        <f>IF(A68="","",IF('1044Bf Données de base trav.'!J64&gt;'1044Af Demande'!$B$28,'1044Af Demande'!$B$28,'1044Bf Données de base trav.'!J64))</f>
        <v/>
      </c>
      <c r="H68" s="166" t="str">
        <f>IF('1044Bf Données de base trav.'!A64="","",IF(F68*21.7&gt;'1044Af Demande'!$B$28,'1044Af Demande'!$B$28,F68*21.7))</f>
        <v/>
      </c>
      <c r="I68" s="167" t="str">
        <f t="shared" si="5"/>
        <v/>
      </c>
      <c r="J68" s="168" t="str">
        <f>IF('1044Bf Données de base trav.'!K64="","",'1044Bf Données de base trav.'!K64)</f>
        <v/>
      </c>
      <c r="K68" s="174" t="str">
        <f t="shared" si="8"/>
        <v/>
      </c>
      <c r="L68" s="170" t="str">
        <f t="shared" si="9"/>
        <v/>
      </c>
      <c r="M68" s="171" t="str">
        <f t="shared" si="10"/>
        <v/>
      </c>
      <c r="N68" s="177" t="str">
        <f t="shared" si="6"/>
        <v/>
      </c>
      <c r="O68" s="178" t="str">
        <f>IF(A68="","",IF(N68=0,0,0.8*H68/21.7*'1044Af Demande'!$B$30))</f>
        <v/>
      </c>
      <c r="P68" s="168" t="str">
        <f t="shared" si="7"/>
        <v/>
      </c>
      <c r="Q68" s="174" t="str">
        <f>IF(A68="","",M68*'1044Af Demande'!$B$31)</f>
        <v/>
      </c>
      <c r="R68" s="175" t="str">
        <f t="shared" si="11"/>
        <v/>
      </c>
      <c r="S68" s="12"/>
    </row>
    <row r="69" spans="1:19" ht="16.95" customHeight="1">
      <c r="A69" s="13" t="str">
        <f>IF('1044Bf Données de base trav.'!A65="","",'1044Bf Données de base trav.'!A65)</f>
        <v/>
      </c>
      <c r="B69" s="58" t="str">
        <f>IF('1044Bf Données de base trav.'!B65="","",'1044Bf Données de base trav.'!B65)</f>
        <v/>
      </c>
      <c r="C69" s="59" t="str">
        <f>IF('1044Bf Données de base trav.'!C65="","",'1044Bf Données de base trav.'!C65)</f>
        <v/>
      </c>
      <c r="D69" s="176" t="str">
        <f>IF('1044Bf Données de base trav.'!G65-'1044Bf Données de base trav.'!H65&lt;=0,"",'1044Bf Données de base trav.'!G65-'1044Bf Données de base trav.'!H65)</f>
        <v/>
      </c>
      <c r="E69" s="174" t="str">
        <f>IF('1044Bf Données de base trav.'!I65="","",'1044Bf Données de base trav.'!I65)</f>
        <v/>
      </c>
      <c r="F69" s="165" t="str">
        <f>IF('1044Bf Données de base trav.'!A65="","",IF('1044Bf Données de base trav.'!G65=0,0,E69/D69))</f>
        <v/>
      </c>
      <c r="G69" s="176" t="str">
        <f>IF(A69="","",IF('1044Bf Données de base trav.'!J65&gt;'1044Af Demande'!$B$28,'1044Af Demande'!$B$28,'1044Bf Données de base trav.'!J65))</f>
        <v/>
      </c>
      <c r="H69" s="166" t="str">
        <f>IF('1044Bf Données de base trav.'!A65="","",IF(F69*21.7&gt;'1044Af Demande'!$B$28,'1044Af Demande'!$B$28,F69*21.7))</f>
        <v/>
      </c>
      <c r="I69" s="167" t="str">
        <f t="shared" si="5"/>
        <v/>
      </c>
      <c r="J69" s="168" t="str">
        <f>IF('1044Bf Données de base trav.'!K65="","",'1044Bf Données de base trav.'!K65)</f>
        <v/>
      </c>
      <c r="K69" s="174" t="str">
        <f t="shared" si="8"/>
        <v/>
      </c>
      <c r="L69" s="170" t="str">
        <f t="shared" si="9"/>
        <v/>
      </c>
      <c r="M69" s="171" t="str">
        <f t="shared" si="10"/>
        <v/>
      </c>
      <c r="N69" s="177" t="str">
        <f t="shared" si="6"/>
        <v/>
      </c>
      <c r="O69" s="178" t="str">
        <f>IF(A69="","",IF(N69=0,0,0.8*H69/21.7*'1044Af Demande'!$B$30))</f>
        <v/>
      </c>
      <c r="P69" s="168" t="str">
        <f t="shared" si="7"/>
        <v/>
      </c>
      <c r="Q69" s="174" t="str">
        <f>IF(A69="","",M69*'1044Af Demande'!$B$31)</f>
        <v/>
      </c>
      <c r="R69" s="175" t="str">
        <f t="shared" si="11"/>
        <v/>
      </c>
      <c r="S69" s="12"/>
    </row>
    <row r="70" spans="1:19" ht="16.95" customHeight="1">
      <c r="A70" s="13" t="str">
        <f>IF('1044Bf Données de base trav.'!A66="","",'1044Bf Données de base trav.'!A66)</f>
        <v/>
      </c>
      <c r="B70" s="58" t="str">
        <f>IF('1044Bf Données de base trav.'!B66="","",'1044Bf Données de base trav.'!B66)</f>
        <v/>
      </c>
      <c r="C70" s="59" t="str">
        <f>IF('1044Bf Données de base trav.'!C66="","",'1044Bf Données de base trav.'!C66)</f>
        <v/>
      </c>
      <c r="D70" s="176" t="str">
        <f>IF('1044Bf Données de base trav.'!G66-'1044Bf Données de base trav.'!H66&lt;=0,"",'1044Bf Données de base trav.'!G66-'1044Bf Données de base trav.'!H66)</f>
        <v/>
      </c>
      <c r="E70" s="174" t="str">
        <f>IF('1044Bf Données de base trav.'!I66="","",'1044Bf Données de base trav.'!I66)</f>
        <v/>
      </c>
      <c r="F70" s="165" t="str">
        <f>IF('1044Bf Données de base trav.'!A66="","",IF('1044Bf Données de base trav.'!G66=0,0,E70/D70))</f>
        <v/>
      </c>
      <c r="G70" s="176" t="str">
        <f>IF(A70="","",IF('1044Bf Données de base trav.'!J66&gt;'1044Af Demande'!$B$28,'1044Af Demande'!$B$28,'1044Bf Données de base trav.'!J66))</f>
        <v/>
      </c>
      <c r="H70" s="166" t="str">
        <f>IF('1044Bf Données de base trav.'!A66="","",IF(F70*21.7&gt;'1044Af Demande'!$B$28,'1044Af Demande'!$B$28,F70*21.7))</f>
        <v/>
      </c>
      <c r="I70" s="167" t="str">
        <f t="shared" si="5"/>
        <v/>
      </c>
      <c r="J70" s="168" t="str">
        <f>IF('1044Bf Données de base trav.'!K66="","",'1044Bf Données de base trav.'!K66)</f>
        <v/>
      </c>
      <c r="K70" s="174" t="str">
        <f t="shared" si="8"/>
        <v/>
      </c>
      <c r="L70" s="170" t="str">
        <f t="shared" si="9"/>
        <v/>
      </c>
      <c r="M70" s="171" t="str">
        <f t="shared" si="10"/>
        <v/>
      </c>
      <c r="N70" s="177" t="str">
        <f t="shared" si="6"/>
        <v/>
      </c>
      <c r="O70" s="178" t="str">
        <f>IF(A70="","",IF(N70=0,0,0.8*H70/21.7*'1044Af Demande'!$B$30))</f>
        <v/>
      </c>
      <c r="P70" s="168" t="str">
        <f t="shared" si="7"/>
        <v/>
      </c>
      <c r="Q70" s="174" t="str">
        <f>IF(A70="","",M70*'1044Af Demande'!$B$31)</f>
        <v/>
      </c>
      <c r="R70" s="175" t="str">
        <f t="shared" si="11"/>
        <v/>
      </c>
      <c r="S70" s="12"/>
    </row>
    <row r="71" spans="1:19" ht="16.95" customHeight="1">
      <c r="A71" s="13" t="str">
        <f>IF('1044Bf Données de base trav.'!A67="","",'1044Bf Données de base trav.'!A67)</f>
        <v/>
      </c>
      <c r="B71" s="58" t="str">
        <f>IF('1044Bf Données de base trav.'!B67="","",'1044Bf Données de base trav.'!B67)</f>
        <v/>
      </c>
      <c r="C71" s="59" t="str">
        <f>IF('1044Bf Données de base trav.'!C67="","",'1044Bf Données de base trav.'!C67)</f>
        <v/>
      </c>
      <c r="D71" s="176" t="str">
        <f>IF('1044Bf Données de base trav.'!G67-'1044Bf Données de base trav.'!H67&lt;=0,"",'1044Bf Données de base trav.'!G67-'1044Bf Données de base trav.'!H67)</f>
        <v/>
      </c>
      <c r="E71" s="174" t="str">
        <f>IF('1044Bf Données de base trav.'!I67="","",'1044Bf Données de base trav.'!I67)</f>
        <v/>
      </c>
      <c r="F71" s="165" t="str">
        <f>IF('1044Bf Données de base trav.'!A67="","",IF('1044Bf Données de base trav.'!G67=0,0,E71/D71))</f>
        <v/>
      </c>
      <c r="G71" s="176" t="str">
        <f>IF(A71="","",IF('1044Bf Données de base trav.'!J67&gt;'1044Af Demande'!$B$28,'1044Af Demande'!$B$28,'1044Bf Données de base trav.'!J67))</f>
        <v/>
      </c>
      <c r="H71" s="166" t="str">
        <f>IF('1044Bf Données de base trav.'!A67="","",IF(F71*21.7&gt;'1044Af Demande'!$B$28,'1044Af Demande'!$B$28,F71*21.7))</f>
        <v/>
      </c>
      <c r="I71" s="167" t="str">
        <f t="shared" si="5"/>
        <v/>
      </c>
      <c r="J71" s="168" t="str">
        <f>IF('1044Bf Données de base trav.'!K67="","",'1044Bf Données de base trav.'!K67)</f>
        <v/>
      </c>
      <c r="K71" s="174" t="str">
        <f t="shared" si="8"/>
        <v/>
      </c>
      <c r="L71" s="170" t="str">
        <f t="shared" si="9"/>
        <v/>
      </c>
      <c r="M71" s="171" t="str">
        <f t="shared" si="10"/>
        <v/>
      </c>
      <c r="N71" s="177" t="str">
        <f t="shared" si="6"/>
        <v/>
      </c>
      <c r="O71" s="178" t="str">
        <f>IF(A71="","",IF(N71=0,0,0.8*H71/21.7*'1044Af Demande'!$B$30))</f>
        <v/>
      </c>
      <c r="P71" s="168" t="str">
        <f t="shared" si="7"/>
        <v/>
      </c>
      <c r="Q71" s="174" t="str">
        <f>IF(A71="","",M71*'1044Af Demande'!$B$31)</f>
        <v/>
      </c>
      <c r="R71" s="175" t="str">
        <f t="shared" si="11"/>
        <v/>
      </c>
      <c r="S71" s="12"/>
    </row>
    <row r="72" spans="1:19" ht="16.95" customHeight="1">
      <c r="A72" s="13" t="str">
        <f>IF('1044Bf Données de base trav.'!A68="","",'1044Bf Données de base trav.'!A68)</f>
        <v/>
      </c>
      <c r="B72" s="58" t="str">
        <f>IF('1044Bf Données de base trav.'!B68="","",'1044Bf Données de base trav.'!B68)</f>
        <v/>
      </c>
      <c r="C72" s="59" t="str">
        <f>IF('1044Bf Données de base trav.'!C68="","",'1044Bf Données de base trav.'!C68)</f>
        <v/>
      </c>
      <c r="D72" s="176" t="str">
        <f>IF('1044Bf Données de base trav.'!G68-'1044Bf Données de base trav.'!H68&lt;=0,"",'1044Bf Données de base trav.'!G68-'1044Bf Données de base trav.'!H68)</f>
        <v/>
      </c>
      <c r="E72" s="174" t="str">
        <f>IF('1044Bf Données de base trav.'!I68="","",'1044Bf Données de base trav.'!I68)</f>
        <v/>
      </c>
      <c r="F72" s="165" t="str">
        <f>IF('1044Bf Données de base trav.'!A68="","",IF('1044Bf Données de base trav.'!G68=0,0,E72/D72))</f>
        <v/>
      </c>
      <c r="G72" s="176" t="str">
        <f>IF(A72="","",IF('1044Bf Données de base trav.'!J68&gt;'1044Af Demande'!$B$28,'1044Af Demande'!$B$28,'1044Bf Données de base trav.'!J68))</f>
        <v/>
      </c>
      <c r="H72" s="166" t="str">
        <f>IF('1044Bf Données de base trav.'!A68="","",IF(F72*21.7&gt;'1044Af Demande'!$B$28,'1044Af Demande'!$B$28,F72*21.7))</f>
        <v/>
      </c>
      <c r="I72" s="167" t="str">
        <f t="shared" si="5"/>
        <v/>
      </c>
      <c r="J72" s="168" t="str">
        <f>IF('1044Bf Données de base trav.'!K68="","",'1044Bf Données de base trav.'!K68)</f>
        <v/>
      </c>
      <c r="K72" s="174" t="str">
        <f t="shared" si="8"/>
        <v/>
      </c>
      <c r="L72" s="170" t="str">
        <f t="shared" si="9"/>
        <v/>
      </c>
      <c r="M72" s="171" t="str">
        <f t="shared" si="10"/>
        <v/>
      </c>
      <c r="N72" s="177" t="str">
        <f t="shared" si="6"/>
        <v/>
      </c>
      <c r="O72" s="178" t="str">
        <f>IF(A72="","",IF(N72=0,0,0.8*H72/21.7*'1044Af Demande'!$B$30))</f>
        <v/>
      </c>
      <c r="P72" s="168" t="str">
        <f t="shared" si="7"/>
        <v/>
      </c>
      <c r="Q72" s="174" t="str">
        <f>IF(A72="","",M72*'1044Af Demande'!$B$31)</f>
        <v/>
      </c>
      <c r="R72" s="175" t="str">
        <f t="shared" si="11"/>
        <v/>
      </c>
      <c r="S72" s="12"/>
    </row>
    <row r="73" spans="1:19" ht="16.95" customHeight="1">
      <c r="A73" s="13" t="str">
        <f>IF('1044Bf Données de base trav.'!A69="","",'1044Bf Données de base trav.'!A69)</f>
        <v/>
      </c>
      <c r="B73" s="58" t="str">
        <f>IF('1044Bf Données de base trav.'!B69="","",'1044Bf Données de base trav.'!B69)</f>
        <v/>
      </c>
      <c r="C73" s="59" t="str">
        <f>IF('1044Bf Données de base trav.'!C69="","",'1044Bf Données de base trav.'!C69)</f>
        <v/>
      </c>
      <c r="D73" s="176" t="str">
        <f>IF('1044Bf Données de base trav.'!G69-'1044Bf Données de base trav.'!H69&lt;=0,"",'1044Bf Données de base trav.'!G69-'1044Bf Données de base trav.'!H69)</f>
        <v/>
      </c>
      <c r="E73" s="174" t="str">
        <f>IF('1044Bf Données de base trav.'!I69="","",'1044Bf Données de base trav.'!I69)</f>
        <v/>
      </c>
      <c r="F73" s="165" t="str">
        <f>IF('1044Bf Données de base trav.'!A69="","",IF('1044Bf Données de base trav.'!G69=0,0,E73/D73))</f>
        <v/>
      </c>
      <c r="G73" s="176" t="str">
        <f>IF(A73="","",IF('1044Bf Données de base trav.'!J69&gt;'1044Af Demande'!$B$28,'1044Af Demande'!$B$28,'1044Bf Données de base trav.'!J69))</f>
        <v/>
      </c>
      <c r="H73" s="166" t="str">
        <f>IF('1044Bf Données de base trav.'!A69="","",IF(F73*21.7&gt;'1044Af Demande'!$B$28,'1044Af Demande'!$B$28,F73*21.7))</f>
        <v/>
      </c>
      <c r="I73" s="167" t="str">
        <f t="shared" si="5"/>
        <v/>
      </c>
      <c r="J73" s="168" t="str">
        <f>IF('1044Bf Données de base trav.'!K69="","",'1044Bf Données de base trav.'!K69)</f>
        <v/>
      </c>
      <c r="K73" s="174" t="str">
        <f t="shared" si="8"/>
        <v/>
      </c>
      <c r="L73" s="170" t="str">
        <f t="shared" si="9"/>
        <v/>
      </c>
      <c r="M73" s="171" t="str">
        <f t="shared" si="10"/>
        <v/>
      </c>
      <c r="N73" s="177" t="str">
        <f t="shared" si="6"/>
        <v/>
      </c>
      <c r="O73" s="178" t="str">
        <f>IF(A73="","",IF(N73=0,0,0.8*H73/21.7*'1044Af Demande'!$B$30))</f>
        <v/>
      </c>
      <c r="P73" s="168" t="str">
        <f t="shared" si="7"/>
        <v/>
      </c>
      <c r="Q73" s="174" t="str">
        <f>IF(A73="","",M73*'1044Af Demande'!$B$31)</f>
        <v/>
      </c>
      <c r="R73" s="175" t="str">
        <f t="shared" si="11"/>
        <v/>
      </c>
      <c r="S73" s="12"/>
    </row>
    <row r="74" spans="1:19" ht="16.95" customHeight="1">
      <c r="A74" s="13" t="str">
        <f>IF('1044Bf Données de base trav.'!A70="","",'1044Bf Données de base trav.'!A70)</f>
        <v/>
      </c>
      <c r="B74" s="58" t="str">
        <f>IF('1044Bf Données de base trav.'!B70="","",'1044Bf Données de base trav.'!B70)</f>
        <v/>
      </c>
      <c r="C74" s="59" t="str">
        <f>IF('1044Bf Données de base trav.'!C70="","",'1044Bf Données de base trav.'!C70)</f>
        <v/>
      </c>
      <c r="D74" s="176" t="str">
        <f>IF('1044Bf Données de base trav.'!G70-'1044Bf Données de base trav.'!H70&lt;=0,"",'1044Bf Données de base trav.'!G70-'1044Bf Données de base trav.'!H70)</f>
        <v/>
      </c>
      <c r="E74" s="174" t="str">
        <f>IF('1044Bf Données de base trav.'!I70="","",'1044Bf Données de base trav.'!I70)</f>
        <v/>
      </c>
      <c r="F74" s="165" t="str">
        <f>IF('1044Bf Données de base trav.'!A70="","",IF('1044Bf Données de base trav.'!G70=0,0,E74/D74))</f>
        <v/>
      </c>
      <c r="G74" s="176" t="str">
        <f>IF(A74="","",IF('1044Bf Données de base trav.'!J70&gt;'1044Af Demande'!$B$28,'1044Af Demande'!$B$28,'1044Bf Données de base trav.'!J70))</f>
        <v/>
      </c>
      <c r="H74" s="166" t="str">
        <f>IF('1044Bf Données de base trav.'!A70="","",IF(F74*21.7&gt;'1044Af Demande'!$B$28,'1044Af Demande'!$B$28,F74*21.7))</f>
        <v/>
      </c>
      <c r="I74" s="167" t="str">
        <f t="shared" si="5"/>
        <v/>
      </c>
      <c r="J74" s="168" t="str">
        <f>IF('1044Bf Données de base trav.'!K70="","",'1044Bf Données de base trav.'!K70)</f>
        <v/>
      </c>
      <c r="K74" s="174" t="str">
        <f t="shared" si="8"/>
        <v/>
      </c>
      <c r="L74" s="170" t="str">
        <f t="shared" si="9"/>
        <v/>
      </c>
      <c r="M74" s="171" t="str">
        <f t="shared" si="10"/>
        <v/>
      </c>
      <c r="N74" s="177" t="str">
        <f t="shared" si="6"/>
        <v/>
      </c>
      <c r="O74" s="178" t="str">
        <f>IF(A74="","",IF(N74=0,0,0.8*H74/21.7*'1044Af Demande'!$B$30))</f>
        <v/>
      </c>
      <c r="P74" s="168" t="str">
        <f t="shared" si="7"/>
        <v/>
      </c>
      <c r="Q74" s="174" t="str">
        <f>IF(A74="","",M74*'1044Af Demande'!$B$31)</f>
        <v/>
      </c>
      <c r="R74" s="175" t="str">
        <f t="shared" si="11"/>
        <v/>
      </c>
      <c r="S74" s="12"/>
    </row>
    <row r="75" spans="1:19" ht="16.95" customHeight="1">
      <c r="A75" s="13" t="str">
        <f>IF('1044Bf Données de base trav.'!A71="","",'1044Bf Données de base trav.'!A71)</f>
        <v/>
      </c>
      <c r="B75" s="58" t="str">
        <f>IF('1044Bf Données de base trav.'!B71="","",'1044Bf Données de base trav.'!B71)</f>
        <v/>
      </c>
      <c r="C75" s="59" t="str">
        <f>IF('1044Bf Données de base trav.'!C71="","",'1044Bf Données de base trav.'!C71)</f>
        <v/>
      </c>
      <c r="D75" s="176" t="str">
        <f>IF('1044Bf Données de base trav.'!G71-'1044Bf Données de base trav.'!H71&lt;=0,"",'1044Bf Données de base trav.'!G71-'1044Bf Données de base trav.'!H71)</f>
        <v/>
      </c>
      <c r="E75" s="174" t="str">
        <f>IF('1044Bf Données de base trav.'!I71="","",'1044Bf Données de base trav.'!I71)</f>
        <v/>
      </c>
      <c r="F75" s="165" t="str">
        <f>IF('1044Bf Données de base trav.'!A71="","",IF('1044Bf Données de base trav.'!G71=0,0,E75/D75))</f>
        <v/>
      </c>
      <c r="G75" s="176" t="str">
        <f>IF(A75="","",IF('1044Bf Données de base trav.'!J71&gt;'1044Af Demande'!$B$28,'1044Af Demande'!$B$28,'1044Bf Données de base trav.'!J71))</f>
        <v/>
      </c>
      <c r="H75" s="166" t="str">
        <f>IF('1044Bf Données de base trav.'!A71="","",IF(F75*21.7&gt;'1044Af Demande'!$B$28,'1044Af Demande'!$B$28,F75*21.7))</f>
        <v/>
      </c>
      <c r="I75" s="167" t="str">
        <f t="shared" si="5"/>
        <v/>
      </c>
      <c r="J75" s="168" t="str">
        <f>IF('1044Bf Données de base trav.'!K71="","",'1044Bf Données de base trav.'!K71)</f>
        <v/>
      </c>
      <c r="K75" s="174" t="str">
        <f t="shared" si="8"/>
        <v/>
      </c>
      <c r="L75" s="170" t="str">
        <f t="shared" si="9"/>
        <v/>
      </c>
      <c r="M75" s="171" t="str">
        <f t="shared" si="10"/>
        <v/>
      </c>
      <c r="N75" s="177" t="str">
        <f t="shared" si="6"/>
        <v/>
      </c>
      <c r="O75" s="178" t="str">
        <f>IF(A75="","",IF(N75=0,0,0.8*H75/21.7*'1044Af Demande'!$B$30))</f>
        <v/>
      </c>
      <c r="P75" s="168" t="str">
        <f t="shared" si="7"/>
        <v/>
      </c>
      <c r="Q75" s="174" t="str">
        <f>IF(A75="","",M75*'1044Af Demande'!$B$31)</f>
        <v/>
      </c>
      <c r="R75" s="175" t="str">
        <f t="shared" si="11"/>
        <v/>
      </c>
      <c r="S75" s="12"/>
    </row>
    <row r="76" spans="1:19" ht="16.95" customHeight="1">
      <c r="A76" s="13" t="str">
        <f>IF('1044Bf Données de base trav.'!A72="","",'1044Bf Données de base trav.'!A72)</f>
        <v/>
      </c>
      <c r="B76" s="58" t="str">
        <f>IF('1044Bf Données de base trav.'!B72="","",'1044Bf Données de base trav.'!B72)</f>
        <v/>
      </c>
      <c r="C76" s="59" t="str">
        <f>IF('1044Bf Données de base trav.'!C72="","",'1044Bf Données de base trav.'!C72)</f>
        <v/>
      </c>
      <c r="D76" s="176" t="str">
        <f>IF('1044Bf Données de base trav.'!G72-'1044Bf Données de base trav.'!H72&lt;=0,"",'1044Bf Données de base trav.'!G72-'1044Bf Données de base trav.'!H72)</f>
        <v/>
      </c>
      <c r="E76" s="174" t="str">
        <f>IF('1044Bf Données de base trav.'!I72="","",'1044Bf Données de base trav.'!I72)</f>
        <v/>
      </c>
      <c r="F76" s="165" t="str">
        <f>IF('1044Bf Données de base trav.'!A72="","",IF('1044Bf Données de base trav.'!G72=0,0,E76/D76))</f>
        <v/>
      </c>
      <c r="G76" s="176" t="str">
        <f>IF(A76="","",IF('1044Bf Données de base trav.'!J72&gt;'1044Af Demande'!$B$28,'1044Af Demande'!$B$28,'1044Bf Données de base trav.'!J72))</f>
        <v/>
      </c>
      <c r="H76" s="166" t="str">
        <f>IF('1044Bf Données de base trav.'!A72="","",IF(F76*21.7&gt;'1044Af Demande'!$B$28,'1044Af Demande'!$B$28,F76*21.7))</f>
        <v/>
      </c>
      <c r="I76" s="167" t="str">
        <f t="shared" si="5"/>
        <v/>
      </c>
      <c r="J76" s="168" t="str">
        <f>IF('1044Bf Données de base trav.'!K72="","",'1044Bf Données de base trav.'!K72)</f>
        <v/>
      </c>
      <c r="K76" s="174" t="str">
        <f t="shared" ref="K76:K110" si="12">IF(A76="","",G76-H76)</f>
        <v/>
      </c>
      <c r="L76" s="170" t="str">
        <f t="shared" ref="L76:L107" si="13">IF(A76="","",IF(K76+J76&lt;=0,0,K76+J76))</f>
        <v/>
      </c>
      <c r="M76" s="171" t="str">
        <f t="shared" ref="M76:M110" si="14">IF(A76="","",IF(G76&lt;I76,IF(AND(H76-G76-J76&gt;0,H76-G76-J76&gt;H76-I76),H76-G76-J76,0),0))</f>
        <v/>
      </c>
      <c r="N76" s="177" t="str">
        <f t="shared" si="6"/>
        <v/>
      </c>
      <c r="O76" s="178" t="str">
        <f>IF(A76="","",IF(N76=0,0,0.8*H76/21.7*'1044Af Demande'!$B$30))</f>
        <v/>
      </c>
      <c r="P76" s="168" t="str">
        <f t="shared" si="7"/>
        <v/>
      </c>
      <c r="Q76" s="174" t="str">
        <f>IF(A76="","",M76*'1044Af Demande'!$B$31)</f>
        <v/>
      </c>
      <c r="R76" s="175" t="str">
        <f t="shared" ref="R76:R107" si="15">IF(A76="","",P76+Q76)</f>
        <v/>
      </c>
      <c r="S76" s="12"/>
    </row>
    <row r="77" spans="1:19" ht="16.95" customHeight="1">
      <c r="A77" s="13" t="str">
        <f>IF('1044Bf Données de base trav.'!A73="","",'1044Bf Données de base trav.'!A73)</f>
        <v/>
      </c>
      <c r="B77" s="58" t="str">
        <f>IF('1044Bf Données de base trav.'!B73="","",'1044Bf Données de base trav.'!B73)</f>
        <v/>
      </c>
      <c r="C77" s="59" t="str">
        <f>IF('1044Bf Données de base trav.'!C73="","",'1044Bf Données de base trav.'!C73)</f>
        <v/>
      </c>
      <c r="D77" s="176" t="str">
        <f>IF('1044Bf Données de base trav.'!G73-'1044Bf Données de base trav.'!H73&lt;=0,"",'1044Bf Données de base trav.'!G73-'1044Bf Données de base trav.'!H73)</f>
        <v/>
      </c>
      <c r="E77" s="174" t="str">
        <f>IF('1044Bf Données de base trav.'!I73="","",'1044Bf Données de base trav.'!I73)</f>
        <v/>
      </c>
      <c r="F77" s="165" t="str">
        <f>IF('1044Bf Données de base trav.'!A73="","",IF('1044Bf Données de base trav.'!G73=0,0,E77/D77))</f>
        <v/>
      </c>
      <c r="G77" s="176" t="str">
        <f>IF(A77="","",IF('1044Bf Données de base trav.'!J73&gt;'1044Af Demande'!$B$28,'1044Af Demande'!$B$28,'1044Bf Données de base trav.'!J73))</f>
        <v/>
      </c>
      <c r="H77" s="166" t="str">
        <f>IF('1044Bf Données de base trav.'!A73="","",IF(F77*21.7&gt;'1044Af Demande'!$B$28,'1044Af Demande'!$B$28,F77*21.7))</f>
        <v/>
      </c>
      <c r="I77" s="167" t="str">
        <f t="shared" ref="I77:I110" si="16">IF(A77="","",H77*0.8)</f>
        <v/>
      </c>
      <c r="J77" s="168" t="str">
        <f>IF('1044Bf Données de base trav.'!K73="","",'1044Bf Données de base trav.'!K73)</f>
        <v/>
      </c>
      <c r="K77" s="174" t="str">
        <f t="shared" si="12"/>
        <v/>
      </c>
      <c r="L77" s="170" t="str">
        <f t="shared" si="13"/>
        <v/>
      </c>
      <c r="M77" s="171" t="str">
        <f t="shared" si="14"/>
        <v/>
      </c>
      <c r="N77" s="177" t="str">
        <f t="shared" ref="N77:N110" si="17">IF(A77="","",M77*0.8)</f>
        <v/>
      </c>
      <c r="O77" s="178" t="str">
        <f>IF(A77="","",IF(N77=0,0,0.8*H77/21.7*'1044Af Demande'!$B$30))</f>
        <v/>
      </c>
      <c r="P77" s="168" t="str">
        <f t="shared" ref="P77:P110" si="18">IF(A77="","",IF(N77-O77&lt;0,0,N77-O77))</f>
        <v/>
      </c>
      <c r="Q77" s="174" t="str">
        <f>IF(A77="","",M77*'1044Af Demande'!$B$31)</f>
        <v/>
      </c>
      <c r="R77" s="175" t="str">
        <f t="shared" si="15"/>
        <v/>
      </c>
      <c r="S77" s="12"/>
    </row>
    <row r="78" spans="1:19" ht="16.95" customHeight="1">
      <c r="A78" s="13" t="str">
        <f>IF('1044Bf Données de base trav.'!A74="","",'1044Bf Données de base trav.'!A74)</f>
        <v/>
      </c>
      <c r="B78" s="58" t="str">
        <f>IF('1044Bf Données de base trav.'!B74="","",'1044Bf Données de base trav.'!B74)</f>
        <v/>
      </c>
      <c r="C78" s="59" t="str">
        <f>IF('1044Bf Données de base trav.'!C74="","",'1044Bf Données de base trav.'!C74)</f>
        <v/>
      </c>
      <c r="D78" s="176" t="str">
        <f>IF('1044Bf Données de base trav.'!G74-'1044Bf Données de base trav.'!H74&lt;=0,"",'1044Bf Données de base trav.'!G74-'1044Bf Données de base trav.'!H74)</f>
        <v/>
      </c>
      <c r="E78" s="174" t="str">
        <f>IF('1044Bf Données de base trav.'!I74="","",'1044Bf Données de base trav.'!I74)</f>
        <v/>
      </c>
      <c r="F78" s="165" t="str">
        <f>IF('1044Bf Données de base trav.'!A74="","",IF('1044Bf Données de base trav.'!G74=0,0,E78/D78))</f>
        <v/>
      </c>
      <c r="G78" s="176" t="str">
        <f>IF(A78="","",IF('1044Bf Données de base trav.'!J74&gt;'1044Af Demande'!$B$28,'1044Af Demande'!$B$28,'1044Bf Données de base trav.'!J74))</f>
        <v/>
      </c>
      <c r="H78" s="166" t="str">
        <f>IF('1044Bf Données de base trav.'!A74="","",IF(F78*21.7&gt;'1044Af Demande'!$B$28,'1044Af Demande'!$B$28,F78*21.7))</f>
        <v/>
      </c>
      <c r="I78" s="167" t="str">
        <f t="shared" si="16"/>
        <v/>
      </c>
      <c r="J78" s="168" t="str">
        <f>IF('1044Bf Données de base trav.'!K74="","",'1044Bf Données de base trav.'!K74)</f>
        <v/>
      </c>
      <c r="K78" s="174" t="str">
        <f t="shared" si="12"/>
        <v/>
      </c>
      <c r="L78" s="170" t="str">
        <f t="shared" si="13"/>
        <v/>
      </c>
      <c r="M78" s="171" t="str">
        <f t="shared" si="14"/>
        <v/>
      </c>
      <c r="N78" s="177" t="str">
        <f t="shared" si="17"/>
        <v/>
      </c>
      <c r="O78" s="178" t="str">
        <f>IF(A78="","",IF(N78=0,0,0.8*H78/21.7*'1044Af Demande'!$B$30))</f>
        <v/>
      </c>
      <c r="P78" s="168" t="str">
        <f t="shared" si="18"/>
        <v/>
      </c>
      <c r="Q78" s="174" t="str">
        <f>IF(A78="","",M78*'1044Af Demande'!$B$31)</f>
        <v/>
      </c>
      <c r="R78" s="175" t="str">
        <f t="shared" si="15"/>
        <v/>
      </c>
      <c r="S78" s="12"/>
    </row>
    <row r="79" spans="1:19" ht="16.95" customHeight="1">
      <c r="A79" s="13" t="str">
        <f>IF('1044Bf Données de base trav.'!A75="","",'1044Bf Données de base trav.'!A75)</f>
        <v/>
      </c>
      <c r="B79" s="58" t="str">
        <f>IF('1044Bf Données de base trav.'!B75="","",'1044Bf Données de base trav.'!B75)</f>
        <v/>
      </c>
      <c r="C79" s="59" t="str">
        <f>IF('1044Bf Données de base trav.'!C75="","",'1044Bf Données de base trav.'!C75)</f>
        <v/>
      </c>
      <c r="D79" s="176" t="str">
        <f>IF('1044Bf Données de base trav.'!G75-'1044Bf Données de base trav.'!H75&lt;=0,"",'1044Bf Données de base trav.'!G75-'1044Bf Données de base trav.'!H75)</f>
        <v/>
      </c>
      <c r="E79" s="174" t="str">
        <f>IF('1044Bf Données de base trav.'!I75="","",'1044Bf Données de base trav.'!I75)</f>
        <v/>
      </c>
      <c r="F79" s="165" t="str">
        <f>IF('1044Bf Données de base trav.'!A75="","",IF('1044Bf Données de base trav.'!G75=0,0,E79/D79))</f>
        <v/>
      </c>
      <c r="G79" s="176" t="str">
        <f>IF(A79="","",IF('1044Bf Données de base trav.'!J75&gt;'1044Af Demande'!$B$28,'1044Af Demande'!$B$28,'1044Bf Données de base trav.'!J75))</f>
        <v/>
      </c>
      <c r="H79" s="166" t="str">
        <f>IF('1044Bf Données de base trav.'!A75="","",IF(F79*21.7&gt;'1044Af Demande'!$B$28,'1044Af Demande'!$B$28,F79*21.7))</f>
        <v/>
      </c>
      <c r="I79" s="167" t="str">
        <f t="shared" si="16"/>
        <v/>
      </c>
      <c r="J79" s="168" t="str">
        <f>IF('1044Bf Données de base trav.'!K75="","",'1044Bf Données de base trav.'!K75)</f>
        <v/>
      </c>
      <c r="K79" s="174" t="str">
        <f t="shared" si="12"/>
        <v/>
      </c>
      <c r="L79" s="170" t="str">
        <f t="shared" si="13"/>
        <v/>
      </c>
      <c r="M79" s="171" t="str">
        <f t="shared" si="14"/>
        <v/>
      </c>
      <c r="N79" s="177" t="str">
        <f t="shared" si="17"/>
        <v/>
      </c>
      <c r="O79" s="178" t="str">
        <f>IF(A79="","",IF(N79=0,0,0.8*H79/21.7*'1044Af Demande'!$B$30))</f>
        <v/>
      </c>
      <c r="P79" s="168" t="str">
        <f t="shared" si="18"/>
        <v/>
      </c>
      <c r="Q79" s="174" t="str">
        <f>IF(A79="","",M79*'1044Af Demande'!$B$31)</f>
        <v/>
      </c>
      <c r="R79" s="175" t="str">
        <f t="shared" si="15"/>
        <v/>
      </c>
      <c r="S79" s="12"/>
    </row>
    <row r="80" spans="1:19" ht="16.95" customHeight="1">
      <c r="A80" s="13" t="str">
        <f>IF('1044Bf Données de base trav.'!A76="","",'1044Bf Données de base trav.'!A76)</f>
        <v/>
      </c>
      <c r="B80" s="58" t="str">
        <f>IF('1044Bf Données de base trav.'!B76="","",'1044Bf Données de base trav.'!B76)</f>
        <v/>
      </c>
      <c r="C80" s="59" t="str">
        <f>IF('1044Bf Données de base trav.'!C76="","",'1044Bf Données de base trav.'!C76)</f>
        <v/>
      </c>
      <c r="D80" s="176" t="str">
        <f>IF('1044Bf Données de base trav.'!G76-'1044Bf Données de base trav.'!H76&lt;=0,"",'1044Bf Données de base trav.'!G76-'1044Bf Données de base trav.'!H76)</f>
        <v/>
      </c>
      <c r="E80" s="174" t="str">
        <f>IF('1044Bf Données de base trav.'!I76="","",'1044Bf Données de base trav.'!I76)</f>
        <v/>
      </c>
      <c r="F80" s="165" t="str">
        <f>IF('1044Bf Données de base trav.'!A76="","",IF('1044Bf Données de base trav.'!G76=0,0,E80/D80))</f>
        <v/>
      </c>
      <c r="G80" s="176" t="str">
        <f>IF(A80="","",IF('1044Bf Données de base trav.'!J76&gt;'1044Af Demande'!$B$28,'1044Af Demande'!$B$28,'1044Bf Données de base trav.'!J76))</f>
        <v/>
      </c>
      <c r="H80" s="166" t="str">
        <f>IF('1044Bf Données de base trav.'!A76="","",IF(F80*21.7&gt;'1044Af Demande'!$B$28,'1044Af Demande'!$B$28,F80*21.7))</f>
        <v/>
      </c>
      <c r="I80" s="167" t="str">
        <f t="shared" si="16"/>
        <v/>
      </c>
      <c r="J80" s="168" t="str">
        <f>IF('1044Bf Données de base trav.'!K76="","",'1044Bf Données de base trav.'!K76)</f>
        <v/>
      </c>
      <c r="K80" s="174" t="str">
        <f t="shared" si="12"/>
        <v/>
      </c>
      <c r="L80" s="170" t="str">
        <f t="shared" si="13"/>
        <v/>
      </c>
      <c r="M80" s="171" t="str">
        <f t="shared" si="14"/>
        <v/>
      </c>
      <c r="N80" s="177" t="str">
        <f t="shared" si="17"/>
        <v/>
      </c>
      <c r="O80" s="178" t="str">
        <f>IF(A80="","",IF(N80=0,0,0.8*H80/21.7*'1044Af Demande'!$B$30))</f>
        <v/>
      </c>
      <c r="P80" s="168" t="str">
        <f t="shared" si="18"/>
        <v/>
      </c>
      <c r="Q80" s="174" t="str">
        <f>IF(A80="","",M80*'1044Af Demande'!$B$31)</f>
        <v/>
      </c>
      <c r="R80" s="175" t="str">
        <f t="shared" si="15"/>
        <v/>
      </c>
      <c r="S80" s="12"/>
    </row>
    <row r="81" spans="1:19" ht="16.95" customHeight="1">
      <c r="A81" s="13" t="str">
        <f>IF('1044Bf Données de base trav.'!A77="","",'1044Bf Données de base trav.'!A77)</f>
        <v/>
      </c>
      <c r="B81" s="58" t="str">
        <f>IF('1044Bf Données de base trav.'!B77="","",'1044Bf Données de base trav.'!B77)</f>
        <v/>
      </c>
      <c r="C81" s="59" t="str">
        <f>IF('1044Bf Données de base trav.'!C77="","",'1044Bf Données de base trav.'!C77)</f>
        <v/>
      </c>
      <c r="D81" s="176" t="str">
        <f>IF('1044Bf Données de base trav.'!G77-'1044Bf Données de base trav.'!H77&lt;=0,"",'1044Bf Données de base trav.'!G77-'1044Bf Données de base trav.'!H77)</f>
        <v/>
      </c>
      <c r="E81" s="174" t="str">
        <f>IF('1044Bf Données de base trav.'!I77="","",'1044Bf Données de base trav.'!I77)</f>
        <v/>
      </c>
      <c r="F81" s="165" t="str">
        <f>IF('1044Bf Données de base trav.'!A77="","",IF('1044Bf Données de base trav.'!G77=0,0,E81/D81))</f>
        <v/>
      </c>
      <c r="G81" s="176" t="str">
        <f>IF(A81="","",IF('1044Bf Données de base trav.'!J77&gt;'1044Af Demande'!$B$28,'1044Af Demande'!$B$28,'1044Bf Données de base trav.'!J77))</f>
        <v/>
      </c>
      <c r="H81" s="166" t="str">
        <f>IF('1044Bf Données de base trav.'!A77="","",IF(F81*21.7&gt;'1044Af Demande'!$B$28,'1044Af Demande'!$B$28,F81*21.7))</f>
        <v/>
      </c>
      <c r="I81" s="167" t="str">
        <f t="shared" si="16"/>
        <v/>
      </c>
      <c r="J81" s="168" t="str">
        <f>IF('1044Bf Données de base trav.'!K77="","",'1044Bf Données de base trav.'!K77)</f>
        <v/>
      </c>
      <c r="K81" s="174" t="str">
        <f t="shared" si="12"/>
        <v/>
      </c>
      <c r="L81" s="170" t="str">
        <f t="shared" si="13"/>
        <v/>
      </c>
      <c r="M81" s="171" t="str">
        <f t="shared" si="14"/>
        <v/>
      </c>
      <c r="N81" s="177" t="str">
        <f t="shared" si="17"/>
        <v/>
      </c>
      <c r="O81" s="178" t="str">
        <f>IF(A81="","",IF(N81=0,0,0.8*H81/21.7*'1044Af Demande'!$B$30))</f>
        <v/>
      </c>
      <c r="P81" s="168" t="str">
        <f t="shared" si="18"/>
        <v/>
      </c>
      <c r="Q81" s="174" t="str">
        <f>IF(A81="","",M81*'1044Af Demande'!$B$31)</f>
        <v/>
      </c>
      <c r="R81" s="175" t="str">
        <f t="shared" si="15"/>
        <v/>
      </c>
      <c r="S81" s="12"/>
    </row>
    <row r="82" spans="1:19" ht="16.95" customHeight="1">
      <c r="A82" s="13" t="str">
        <f>IF('1044Bf Données de base trav.'!A78="","",'1044Bf Données de base trav.'!A78)</f>
        <v/>
      </c>
      <c r="B82" s="58" t="str">
        <f>IF('1044Bf Données de base trav.'!B78="","",'1044Bf Données de base trav.'!B78)</f>
        <v/>
      </c>
      <c r="C82" s="59" t="str">
        <f>IF('1044Bf Données de base trav.'!C78="","",'1044Bf Données de base trav.'!C78)</f>
        <v/>
      </c>
      <c r="D82" s="176" t="str">
        <f>IF('1044Bf Données de base trav.'!G78-'1044Bf Données de base trav.'!H78&lt;=0,"",'1044Bf Données de base trav.'!G78-'1044Bf Données de base trav.'!H78)</f>
        <v/>
      </c>
      <c r="E82" s="174" t="str">
        <f>IF('1044Bf Données de base trav.'!I78="","",'1044Bf Données de base trav.'!I78)</f>
        <v/>
      </c>
      <c r="F82" s="165" t="str">
        <f>IF('1044Bf Données de base trav.'!A78="","",IF('1044Bf Données de base trav.'!G78=0,0,E82/D82))</f>
        <v/>
      </c>
      <c r="G82" s="176" t="str">
        <f>IF(A82="","",IF('1044Bf Données de base trav.'!J78&gt;'1044Af Demande'!$B$28,'1044Af Demande'!$B$28,'1044Bf Données de base trav.'!J78))</f>
        <v/>
      </c>
      <c r="H82" s="166" t="str">
        <f>IF('1044Bf Données de base trav.'!A78="","",IF(F82*21.7&gt;'1044Af Demande'!$B$28,'1044Af Demande'!$B$28,F82*21.7))</f>
        <v/>
      </c>
      <c r="I82" s="167" t="str">
        <f t="shared" si="16"/>
        <v/>
      </c>
      <c r="J82" s="168" t="str">
        <f>IF('1044Bf Données de base trav.'!K78="","",'1044Bf Données de base trav.'!K78)</f>
        <v/>
      </c>
      <c r="K82" s="174" t="str">
        <f t="shared" si="12"/>
        <v/>
      </c>
      <c r="L82" s="170" t="str">
        <f t="shared" si="13"/>
        <v/>
      </c>
      <c r="M82" s="171" t="str">
        <f t="shared" si="14"/>
        <v/>
      </c>
      <c r="N82" s="177" t="str">
        <f t="shared" si="17"/>
        <v/>
      </c>
      <c r="O82" s="178" t="str">
        <f>IF(A82="","",IF(N82=0,0,0.8*H82/21.7*'1044Af Demande'!$B$30))</f>
        <v/>
      </c>
      <c r="P82" s="168" t="str">
        <f t="shared" si="18"/>
        <v/>
      </c>
      <c r="Q82" s="174" t="str">
        <f>IF(A82="","",M82*'1044Af Demande'!$B$31)</f>
        <v/>
      </c>
      <c r="R82" s="175" t="str">
        <f t="shared" si="15"/>
        <v/>
      </c>
      <c r="S82" s="12"/>
    </row>
    <row r="83" spans="1:19" ht="16.95" customHeight="1">
      <c r="A83" s="13" t="str">
        <f>IF('1044Bf Données de base trav.'!A79="","",'1044Bf Données de base trav.'!A79)</f>
        <v/>
      </c>
      <c r="B83" s="58" t="str">
        <f>IF('1044Bf Données de base trav.'!B79="","",'1044Bf Données de base trav.'!B79)</f>
        <v/>
      </c>
      <c r="C83" s="59" t="str">
        <f>IF('1044Bf Données de base trav.'!C79="","",'1044Bf Données de base trav.'!C79)</f>
        <v/>
      </c>
      <c r="D83" s="176" t="str">
        <f>IF('1044Bf Données de base trav.'!G79-'1044Bf Données de base trav.'!H79&lt;=0,"",'1044Bf Données de base trav.'!G79-'1044Bf Données de base trav.'!H79)</f>
        <v/>
      </c>
      <c r="E83" s="174" t="str">
        <f>IF('1044Bf Données de base trav.'!I79="","",'1044Bf Données de base trav.'!I79)</f>
        <v/>
      </c>
      <c r="F83" s="165" t="str">
        <f>IF('1044Bf Données de base trav.'!A79="","",IF('1044Bf Données de base trav.'!G79=0,0,E83/D83))</f>
        <v/>
      </c>
      <c r="G83" s="176" t="str">
        <f>IF(A83="","",IF('1044Bf Données de base trav.'!J79&gt;'1044Af Demande'!$B$28,'1044Af Demande'!$B$28,'1044Bf Données de base trav.'!J79))</f>
        <v/>
      </c>
      <c r="H83" s="166" t="str">
        <f>IF('1044Bf Données de base trav.'!A79="","",IF(F83*21.7&gt;'1044Af Demande'!$B$28,'1044Af Demande'!$B$28,F83*21.7))</f>
        <v/>
      </c>
      <c r="I83" s="167" t="str">
        <f t="shared" si="16"/>
        <v/>
      </c>
      <c r="J83" s="168" t="str">
        <f>IF('1044Bf Données de base trav.'!K79="","",'1044Bf Données de base trav.'!K79)</f>
        <v/>
      </c>
      <c r="K83" s="174" t="str">
        <f t="shared" si="12"/>
        <v/>
      </c>
      <c r="L83" s="170" t="str">
        <f t="shared" si="13"/>
        <v/>
      </c>
      <c r="M83" s="171" t="str">
        <f t="shared" si="14"/>
        <v/>
      </c>
      <c r="N83" s="177" t="str">
        <f t="shared" si="17"/>
        <v/>
      </c>
      <c r="O83" s="178" t="str">
        <f>IF(A83="","",IF(N83=0,0,0.8*H83/21.7*'1044Af Demande'!$B$30))</f>
        <v/>
      </c>
      <c r="P83" s="168" t="str">
        <f t="shared" si="18"/>
        <v/>
      </c>
      <c r="Q83" s="174" t="str">
        <f>IF(A83="","",M83*'1044Af Demande'!$B$31)</f>
        <v/>
      </c>
      <c r="R83" s="175" t="str">
        <f t="shared" si="15"/>
        <v/>
      </c>
      <c r="S83" s="12"/>
    </row>
    <row r="84" spans="1:19" ht="16.95" customHeight="1">
      <c r="A84" s="13" t="str">
        <f>IF('1044Bf Données de base trav.'!A80="","",'1044Bf Données de base trav.'!A80)</f>
        <v/>
      </c>
      <c r="B84" s="58" t="str">
        <f>IF('1044Bf Données de base trav.'!B80="","",'1044Bf Données de base trav.'!B80)</f>
        <v/>
      </c>
      <c r="C84" s="59" t="str">
        <f>IF('1044Bf Données de base trav.'!C80="","",'1044Bf Données de base trav.'!C80)</f>
        <v/>
      </c>
      <c r="D84" s="176" t="str">
        <f>IF('1044Bf Données de base trav.'!G80-'1044Bf Données de base trav.'!H80&lt;=0,"",'1044Bf Données de base trav.'!G80-'1044Bf Données de base trav.'!H80)</f>
        <v/>
      </c>
      <c r="E84" s="174" t="str">
        <f>IF('1044Bf Données de base trav.'!I80="","",'1044Bf Données de base trav.'!I80)</f>
        <v/>
      </c>
      <c r="F84" s="165" t="str">
        <f>IF('1044Bf Données de base trav.'!A80="","",IF('1044Bf Données de base trav.'!G80=0,0,E84/D84))</f>
        <v/>
      </c>
      <c r="G84" s="176" t="str">
        <f>IF(A84="","",IF('1044Bf Données de base trav.'!J80&gt;'1044Af Demande'!$B$28,'1044Af Demande'!$B$28,'1044Bf Données de base trav.'!J80))</f>
        <v/>
      </c>
      <c r="H84" s="166" t="str">
        <f>IF('1044Bf Données de base trav.'!A80="","",IF(F84*21.7&gt;'1044Af Demande'!$B$28,'1044Af Demande'!$B$28,F84*21.7))</f>
        <v/>
      </c>
      <c r="I84" s="167" t="str">
        <f t="shared" si="16"/>
        <v/>
      </c>
      <c r="J84" s="168" t="str">
        <f>IF('1044Bf Données de base trav.'!K80="","",'1044Bf Données de base trav.'!K80)</f>
        <v/>
      </c>
      <c r="K84" s="174" t="str">
        <f t="shared" si="12"/>
        <v/>
      </c>
      <c r="L84" s="170" t="str">
        <f t="shared" si="13"/>
        <v/>
      </c>
      <c r="M84" s="171" t="str">
        <f t="shared" si="14"/>
        <v/>
      </c>
      <c r="N84" s="177" t="str">
        <f t="shared" si="17"/>
        <v/>
      </c>
      <c r="O84" s="178" t="str">
        <f>IF(A84="","",IF(N84=0,0,0.8*H84/21.7*'1044Af Demande'!$B$30))</f>
        <v/>
      </c>
      <c r="P84" s="168" t="str">
        <f t="shared" si="18"/>
        <v/>
      </c>
      <c r="Q84" s="174" t="str">
        <f>IF(A84="","",M84*'1044Af Demande'!$B$31)</f>
        <v/>
      </c>
      <c r="R84" s="175" t="str">
        <f t="shared" si="15"/>
        <v/>
      </c>
      <c r="S84" s="12"/>
    </row>
    <row r="85" spans="1:19" ht="16.95" customHeight="1">
      <c r="A85" s="13" t="str">
        <f>IF('1044Bf Données de base trav.'!A81="","",'1044Bf Données de base trav.'!A81)</f>
        <v/>
      </c>
      <c r="B85" s="58" t="str">
        <f>IF('1044Bf Données de base trav.'!B81="","",'1044Bf Données de base trav.'!B81)</f>
        <v/>
      </c>
      <c r="C85" s="59" t="str">
        <f>IF('1044Bf Données de base trav.'!C81="","",'1044Bf Données de base trav.'!C81)</f>
        <v/>
      </c>
      <c r="D85" s="176" t="str">
        <f>IF('1044Bf Données de base trav.'!G81-'1044Bf Données de base trav.'!H81&lt;=0,"",'1044Bf Données de base trav.'!G81-'1044Bf Données de base trav.'!H81)</f>
        <v/>
      </c>
      <c r="E85" s="174" t="str">
        <f>IF('1044Bf Données de base trav.'!I81="","",'1044Bf Données de base trav.'!I81)</f>
        <v/>
      </c>
      <c r="F85" s="165" t="str">
        <f>IF('1044Bf Données de base trav.'!A81="","",IF('1044Bf Données de base trav.'!G81=0,0,E85/D85))</f>
        <v/>
      </c>
      <c r="G85" s="176" t="str">
        <f>IF(A85="","",IF('1044Bf Données de base trav.'!J81&gt;'1044Af Demande'!$B$28,'1044Af Demande'!$B$28,'1044Bf Données de base trav.'!J81))</f>
        <v/>
      </c>
      <c r="H85" s="166" t="str">
        <f>IF('1044Bf Données de base trav.'!A81="","",IF(F85*21.7&gt;'1044Af Demande'!$B$28,'1044Af Demande'!$B$28,F85*21.7))</f>
        <v/>
      </c>
      <c r="I85" s="167" t="str">
        <f t="shared" si="16"/>
        <v/>
      </c>
      <c r="J85" s="168" t="str">
        <f>IF('1044Bf Données de base trav.'!K81="","",'1044Bf Données de base trav.'!K81)</f>
        <v/>
      </c>
      <c r="K85" s="174" t="str">
        <f t="shared" si="12"/>
        <v/>
      </c>
      <c r="L85" s="170" t="str">
        <f t="shared" si="13"/>
        <v/>
      </c>
      <c r="M85" s="171" t="str">
        <f t="shared" si="14"/>
        <v/>
      </c>
      <c r="N85" s="177" t="str">
        <f t="shared" si="17"/>
        <v/>
      </c>
      <c r="O85" s="178" t="str">
        <f>IF(A85="","",IF(N85=0,0,0.8*H85/21.7*'1044Af Demande'!$B$30))</f>
        <v/>
      </c>
      <c r="P85" s="168" t="str">
        <f t="shared" si="18"/>
        <v/>
      </c>
      <c r="Q85" s="174" t="str">
        <f>IF(A85="","",M85*'1044Af Demande'!$B$31)</f>
        <v/>
      </c>
      <c r="R85" s="175" t="str">
        <f t="shared" si="15"/>
        <v/>
      </c>
      <c r="S85" s="12"/>
    </row>
    <row r="86" spans="1:19" ht="16.95" customHeight="1">
      <c r="A86" s="13" t="str">
        <f>IF('1044Bf Données de base trav.'!A82="","",'1044Bf Données de base trav.'!A82)</f>
        <v/>
      </c>
      <c r="B86" s="58" t="str">
        <f>IF('1044Bf Données de base trav.'!B82="","",'1044Bf Données de base trav.'!B82)</f>
        <v/>
      </c>
      <c r="C86" s="59" t="str">
        <f>IF('1044Bf Données de base trav.'!C82="","",'1044Bf Données de base trav.'!C82)</f>
        <v/>
      </c>
      <c r="D86" s="176" t="str">
        <f>IF('1044Bf Données de base trav.'!G82-'1044Bf Données de base trav.'!H82&lt;=0,"",'1044Bf Données de base trav.'!G82-'1044Bf Données de base trav.'!H82)</f>
        <v/>
      </c>
      <c r="E86" s="174" t="str">
        <f>IF('1044Bf Données de base trav.'!I82="","",'1044Bf Données de base trav.'!I82)</f>
        <v/>
      </c>
      <c r="F86" s="165" t="str">
        <f>IF('1044Bf Données de base trav.'!A82="","",IF('1044Bf Données de base trav.'!G82=0,0,E86/D86))</f>
        <v/>
      </c>
      <c r="G86" s="176" t="str">
        <f>IF(A86="","",IF('1044Bf Données de base trav.'!J82&gt;'1044Af Demande'!$B$28,'1044Af Demande'!$B$28,'1044Bf Données de base trav.'!J82))</f>
        <v/>
      </c>
      <c r="H86" s="166" t="str">
        <f>IF('1044Bf Données de base trav.'!A82="","",IF(F86*21.7&gt;'1044Af Demande'!$B$28,'1044Af Demande'!$B$28,F86*21.7))</f>
        <v/>
      </c>
      <c r="I86" s="167" t="str">
        <f t="shared" si="16"/>
        <v/>
      </c>
      <c r="J86" s="168" t="str">
        <f>IF('1044Bf Données de base trav.'!K82="","",'1044Bf Données de base trav.'!K82)</f>
        <v/>
      </c>
      <c r="K86" s="174" t="str">
        <f t="shared" si="12"/>
        <v/>
      </c>
      <c r="L86" s="170" t="str">
        <f t="shared" si="13"/>
        <v/>
      </c>
      <c r="M86" s="171" t="str">
        <f t="shared" si="14"/>
        <v/>
      </c>
      <c r="N86" s="177" t="str">
        <f t="shared" si="17"/>
        <v/>
      </c>
      <c r="O86" s="178" t="str">
        <f>IF(A86="","",IF(N86=0,0,0.8*H86/21.7*'1044Af Demande'!$B$30))</f>
        <v/>
      </c>
      <c r="P86" s="168" t="str">
        <f t="shared" si="18"/>
        <v/>
      </c>
      <c r="Q86" s="174" t="str">
        <f>IF(A86="","",M86*'1044Af Demande'!$B$31)</f>
        <v/>
      </c>
      <c r="R86" s="175" t="str">
        <f t="shared" si="15"/>
        <v/>
      </c>
      <c r="S86" s="12"/>
    </row>
    <row r="87" spans="1:19" ht="16.95" customHeight="1">
      <c r="A87" s="13" t="str">
        <f>IF('1044Bf Données de base trav.'!A83="","",'1044Bf Données de base trav.'!A83)</f>
        <v/>
      </c>
      <c r="B87" s="58" t="str">
        <f>IF('1044Bf Données de base trav.'!B83="","",'1044Bf Données de base trav.'!B83)</f>
        <v/>
      </c>
      <c r="C87" s="59" t="str">
        <f>IF('1044Bf Données de base trav.'!C83="","",'1044Bf Données de base trav.'!C83)</f>
        <v/>
      </c>
      <c r="D87" s="176" t="str">
        <f>IF('1044Bf Données de base trav.'!G83-'1044Bf Données de base trav.'!H83&lt;=0,"",'1044Bf Données de base trav.'!G83-'1044Bf Données de base trav.'!H83)</f>
        <v/>
      </c>
      <c r="E87" s="174" t="str">
        <f>IF('1044Bf Données de base trav.'!I83="","",'1044Bf Données de base trav.'!I83)</f>
        <v/>
      </c>
      <c r="F87" s="165" t="str">
        <f>IF('1044Bf Données de base trav.'!A83="","",IF('1044Bf Données de base trav.'!G83=0,0,E87/D87))</f>
        <v/>
      </c>
      <c r="G87" s="176" t="str">
        <f>IF(A87="","",IF('1044Bf Données de base trav.'!J83&gt;'1044Af Demande'!$B$28,'1044Af Demande'!$B$28,'1044Bf Données de base trav.'!J83))</f>
        <v/>
      </c>
      <c r="H87" s="166" t="str">
        <f>IF('1044Bf Données de base trav.'!A83="","",IF(F87*21.7&gt;'1044Af Demande'!$B$28,'1044Af Demande'!$B$28,F87*21.7))</f>
        <v/>
      </c>
      <c r="I87" s="167" t="str">
        <f t="shared" si="16"/>
        <v/>
      </c>
      <c r="J87" s="168" t="str">
        <f>IF('1044Bf Données de base trav.'!K83="","",'1044Bf Données de base trav.'!K83)</f>
        <v/>
      </c>
      <c r="K87" s="174" t="str">
        <f t="shared" si="12"/>
        <v/>
      </c>
      <c r="L87" s="170" t="str">
        <f t="shared" si="13"/>
        <v/>
      </c>
      <c r="M87" s="171" t="str">
        <f t="shared" si="14"/>
        <v/>
      </c>
      <c r="N87" s="177" t="str">
        <f t="shared" si="17"/>
        <v/>
      </c>
      <c r="O87" s="178" t="str">
        <f>IF(A87="","",IF(N87=0,0,0.8*H87/21.7*'1044Af Demande'!$B$30))</f>
        <v/>
      </c>
      <c r="P87" s="168" t="str">
        <f t="shared" si="18"/>
        <v/>
      </c>
      <c r="Q87" s="174" t="str">
        <f>IF(A87="","",M87*'1044Af Demande'!$B$31)</f>
        <v/>
      </c>
      <c r="R87" s="175" t="str">
        <f t="shared" si="15"/>
        <v/>
      </c>
      <c r="S87" s="12"/>
    </row>
    <row r="88" spans="1:19" ht="16.95" customHeight="1">
      <c r="A88" s="13" t="str">
        <f>IF('1044Bf Données de base trav.'!A84="","",'1044Bf Données de base trav.'!A84)</f>
        <v/>
      </c>
      <c r="B88" s="58" t="str">
        <f>IF('1044Bf Données de base trav.'!B84="","",'1044Bf Données de base trav.'!B84)</f>
        <v/>
      </c>
      <c r="C88" s="59" t="str">
        <f>IF('1044Bf Données de base trav.'!C84="","",'1044Bf Données de base trav.'!C84)</f>
        <v/>
      </c>
      <c r="D88" s="176" t="str">
        <f>IF('1044Bf Données de base trav.'!G84-'1044Bf Données de base trav.'!H84&lt;=0,"",'1044Bf Données de base trav.'!G84-'1044Bf Données de base trav.'!H84)</f>
        <v/>
      </c>
      <c r="E88" s="174" t="str">
        <f>IF('1044Bf Données de base trav.'!I84="","",'1044Bf Données de base trav.'!I84)</f>
        <v/>
      </c>
      <c r="F88" s="165" t="str">
        <f>IF('1044Bf Données de base trav.'!A84="","",IF('1044Bf Données de base trav.'!G84=0,0,E88/D88))</f>
        <v/>
      </c>
      <c r="G88" s="176" t="str">
        <f>IF(A88="","",IF('1044Bf Données de base trav.'!J84&gt;'1044Af Demande'!$B$28,'1044Af Demande'!$B$28,'1044Bf Données de base trav.'!J84))</f>
        <v/>
      </c>
      <c r="H88" s="166" t="str">
        <f>IF('1044Bf Données de base trav.'!A84="","",IF(F88*21.7&gt;'1044Af Demande'!$B$28,'1044Af Demande'!$B$28,F88*21.7))</f>
        <v/>
      </c>
      <c r="I88" s="167" t="str">
        <f t="shared" si="16"/>
        <v/>
      </c>
      <c r="J88" s="168" t="str">
        <f>IF('1044Bf Données de base trav.'!K84="","",'1044Bf Données de base trav.'!K84)</f>
        <v/>
      </c>
      <c r="K88" s="174" t="str">
        <f t="shared" si="12"/>
        <v/>
      </c>
      <c r="L88" s="170" t="str">
        <f t="shared" si="13"/>
        <v/>
      </c>
      <c r="M88" s="171" t="str">
        <f t="shared" si="14"/>
        <v/>
      </c>
      <c r="N88" s="177" t="str">
        <f t="shared" si="17"/>
        <v/>
      </c>
      <c r="O88" s="178" t="str">
        <f>IF(A88="","",IF(N88=0,0,0.8*H88/21.7*'1044Af Demande'!$B$30))</f>
        <v/>
      </c>
      <c r="P88" s="168" t="str">
        <f t="shared" si="18"/>
        <v/>
      </c>
      <c r="Q88" s="174" t="str">
        <f>IF(A88="","",M88*'1044Af Demande'!$B$31)</f>
        <v/>
      </c>
      <c r="R88" s="175" t="str">
        <f t="shared" si="15"/>
        <v/>
      </c>
      <c r="S88" s="12"/>
    </row>
    <row r="89" spans="1:19" ht="16.95" customHeight="1">
      <c r="A89" s="13" t="str">
        <f>IF('1044Bf Données de base trav.'!A85="","",'1044Bf Données de base trav.'!A85)</f>
        <v/>
      </c>
      <c r="B89" s="58" t="str">
        <f>IF('1044Bf Données de base trav.'!B85="","",'1044Bf Données de base trav.'!B85)</f>
        <v/>
      </c>
      <c r="C89" s="59" t="str">
        <f>IF('1044Bf Données de base trav.'!C85="","",'1044Bf Données de base trav.'!C85)</f>
        <v/>
      </c>
      <c r="D89" s="176" t="str">
        <f>IF('1044Bf Données de base trav.'!G85-'1044Bf Données de base trav.'!H85&lt;=0,"",'1044Bf Données de base trav.'!G85-'1044Bf Données de base trav.'!H85)</f>
        <v/>
      </c>
      <c r="E89" s="174" t="str">
        <f>IF('1044Bf Données de base trav.'!I85="","",'1044Bf Données de base trav.'!I85)</f>
        <v/>
      </c>
      <c r="F89" s="165" t="str">
        <f>IF('1044Bf Données de base trav.'!A85="","",IF('1044Bf Données de base trav.'!G85=0,0,E89/D89))</f>
        <v/>
      </c>
      <c r="G89" s="176" t="str">
        <f>IF(A89="","",IF('1044Bf Données de base trav.'!J85&gt;'1044Af Demande'!$B$28,'1044Af Demande'!$B$28,'1044Bf Données de base trav.'!J85))</f>
        <v/>
      </c>
      <c r="H89" s="166" t="str">
        <f>IF('1044Bf Données de base trav.'!A85="","",IF(F89*21.7&gt;'1044Af Demande'!$B$28,'1044Af Demande'!$B$28,F89*21.7))</f>
        <v/>
      </c>
      <c r="I89" s="167" t="str">
        <f t="shared" si="16"/>
        <v/>
      </c>
      <c r="J89" s="168" t="str">
        <f>IF('1044Bf Données de base trav.'!K85="","",'1044Bf Données de base trav.'!K85)</f>
        <v/>
      </c>
      <c r="K89" s="174" t="str">
        <f t="shared" si="12"/>
        <v/>
      </c>
      <c r="L89" s="170" t="str">
        <f t="shared" si="13"/>
        <v/>
      </c>
      <c r="M89" s="171" t="str">
        <f t="shared" si="14"/>
        <v/>
      </c>
      <c r="N89" s="177" t="str">
        <f t="shared" si="17"/>
        <v/>
      </c>
      <c r="O89" s="178" t="str">
        <f>IF(A89="","",IF(N89=0,0,0.8*H89/21.7*'1044Af Demande'!$B$30))</f>
        <v/>
      </c>
      <c r="P89" s="168" t="str">
        <f t="shared" si="18"/>
        <v/>
      </c>
      <c r="Q89" s="174" t="str">
        <f>IF(A89="","",M89*'1044Af Demande'!$B$31)</f>
        <v/>
      </c>
      <c r="R89" s="175" t="str">
        <f t="shared" si="15"/>
        <v/>
      </c>
      <c r="S89" s="12"/>
    </row>
    <row r="90" spans="1:19" ht="16.95" customHeight="1">
      <c r="A90" s="13" t="str">
        <f>IF('1044Bf Données de base trav.'!A86="","",'1044Bf Données de base trav.'!A86)</f>
        <v/>
      </c>
      <c r="B90" s="58" t="str">
        <f>IF('1044Bf Données de base trav.'!B86="","",'1044Bf Données de base trav.'!B86)</f>
        <v/>
      </c>
      <c r="C90" s="59" t="str">
        <f>IF('1044Bf Données de base trav.'!C86="","",'1044Bf Données de base trav.'!C86)</f>
        <v/>
      </c>
      <c r="D90" s="176" t="str">
        <f>IF('1044Bf Données de base trav.'!G86-'1044Bf Données de base trav.'!H86&lt;=0,"",'1044Bf Données de base trav.'!G86-'1044Bf Données de base trav.'!H86)</f>
        <v/>
      </c>
      <c r="E90" s="174" t="str">
        <f>IF('1044Bf Données de base trav.'!I86="","",'1044Bf Données de base trav.'!I86)</f>
        <v/>
      </c>
      <c r="F90" s="165" t="str">
        <f>IF('1044Bf Données de base trav.'!A86="","",IF('1044Bf Données de base trav.'!G86=0,0,E90/D90))</f>
        <v/>
      </c>
      <c r="G90" s="176" t="str">
        <f>IF(A90="","",IF('1044Bf Données de base trav.'!J86&gt;'1044Af Demande'!$B$28,'1044Af Demande'!$B$28,'1044Bf Données de base trav.'!J86))</f>
        <v/>
      </c>
      <c r="H90" s="166" t="str">
        <f>IF('1044Bf Données de base trav.'!A86="","",IF(F90*21.7&gt;'1044Af Demande'!$B$28,'1044Af Demande'!$B$28,F90*21.7))</f>
        <v/>
      </c>
      <c r="I90" s="167" t="str">
        <f t="shared" si="16"/>
        <v/>
      </c>
      <c r="J90" s="168" t="str">
        <f>IF('1044Bf Données de base trav.'!K86="","",'1044Bf Données de base trav.'!K86)</f>
        <v/>
      </c>
      <c r="K90" s="174" t="str">
        <f t="shared" si="12"/>
        <v/>
      </c>
      <c r="L90" s="170" t="str">
        <f t="shared" si="13"/>
        <v/>
      </c>
      <c r="M90" s="171" t="str">
        <f t="shared" si="14"/>
        <v/>
      </c>
      <c r="N90" s="177" t="str">
        <f t="shared" si="17"/>
        <v/>
      </c>
      <c r="O90" s="178" t="str">
        <f>IF(A90="","",IF(N90=0,0,0.8*H90/21.7*'1044Af Demande'!$B$30))</f>
        <v/>
      </c>
      <c r="P90" s="168" t="str">
        <f t="shared" si="18"/>
        <v/>
      </c>
      <c r="Q90" s="174" t="str">
        <f>IF(A90="","",M90*'1044Af Demande'!$B$31)</f>
        <v/>
      </c>
      <c r="R90" s="175" t="str">
        <f t="shared" si="15"/>
        <v/>
      </c>
      <c r="S90" s="12"/>
    </row>
    <row r="91" spans="1:19" ht="16.95" customHeight="1">
      <c r="A91" s="13" t="str">
        <f>IF('1044Bf Données de base trav.'!A87="","",'1044Bf Données de base trav.'!A87)</f>
        <v/>
      </c>
      <c r="B91" s="58" t="str">
        <f>IF('1044Bf Données de base trav.'!B87="","",'1044Bf Données de base trav.'!B87)</f>
        <v/>
      </c>
      <c r="C91" s="59" t="str">
        <f>IF('1044Bf Données de base trav.'!C87="","",'1044Bf Données de base trav.'!C87)</f>
        <v/>
      </c>
      <c r="D91" s="176" t="str">
        <f>IF('1044Bf Données de base trav.'!G87-'1044Bf Données de base trav.'!H87&lt;=0,"",'1044Bf Données de base trav.'!G87-'1044Bf Données de base trav.'!H87)</f>
        <v/>
      </c>
      <c r="E91" s="174" t="str">
        <f>IF('1044Bf Données de base trav.'!I87="","",'1044Bf Données de base trav.'!I87)</f>
        <v/>
      </c>
      <c r="F91" s="165" t="str">
        <f>IF('1044Bf Données de base trav.'!A87="","",IF('1044Bf Données de base trav.'!G87=0,0,E91/D91))</f>
        <v/>
      </c>
      <c r="G91" s="176" t="str">
        <f>IF(A91="","",IF('1044Bf Données de base trav.'!J87&gt;'1044Af Demande'!$B$28,'1044Af Demande'!$B$28,'1044Bf Données de base trav.'!J87))</f>
        <v/>
      </c>
      <c r="H91" s="166" t="str">
        <f>IF('1044Bf Données de base trav.'!A87="","",IF(F91*21.7&gt;'1044Af Demande'!$B$28,'1044Af Demande'!$B$28,F91*21.7))</f>
        <v/>
      </c>
      <c r="I91" s="167" t="str">
        <f t="shared" si="16"/>
        <v/>
      </c>
      <c r="J91" s="168" t="str">
        <f>IF('1044Bf Données de base trav.'!K87="","",'1044Bf Données de base trav.'!K87)</f>
        <v/>
      </c>
      <c r="K91" s="174" t="str">
        <f t="shared" si="12"/>
        <v/>
      </c>
      <c r="L91" s="170" t="str">
        <f t="shared" si="13"/>
        <v/>
      </c>
      <c r="M91" s="171" t="str">
        <f t="shared" si="14"/>
        <v/>
      </c>
      <c r="N91" s="177" t="str">
        <f t="shared" si="17"/>
        <v/>
      </c>
      <c r="O91" s="178" t="str">
        <f>IF(A91="","",IF(N91=0,0,0.8*H91/21.7*'1044Af Demande'!$B$30))</f>
        <v/>
      </c>
      <c r="P91" s="168" t="str">
        <f t="shared" si="18"/>
        <v/>
      </c>
      <c r="Q91" s="174" t="str">
        <f>IF(A91="","",M91*'1044Af Demande'!$B$31)</f>
        <v/>
      </c>
      <c r="R91" s="175" t="str">
        <f t="shared" si="15"/>
        <v/>
      </c>
      <c r="S91" s="12"/>
    </row>
    <row r="92" spans="1:19" ht="16.95" customHeight="1">
      <c r="A92" s="13" t="str">
        <f>IF('1044Bf Données de base trav.'!A88="","",'1044Bf Données de base trav.'!A88)</f>
        <v/>
      </c>
      <c r="B92" s="58" t="str">
        <f>IF('1044Bf Données de base trav.'!B88="","",'1044Bf Données de base trav.'!B88)</f>
        <v/>
      </c>
      <c r="C92" s="59" t="str">
        <f>IF('1044Bf Données de base trav.'!C88="","",'1044Bf Données de base trav.'!C88)</f>
        <v/>
      </c>
      <c r="D92" s="176" t="str">
        <f>IF('1044Bf Données de base trav.'!G88-'1044Bf Données de base trav.'!H88&lt;=0,"",'1044Bf Données de base trav.'!G88-'1044Bf Données de base trav.'!H88)</f>
        <v/>
      </c>
      <c r="E92" s="174" t="str">
        <f>IF('1044Bf Données de base trav.'!I88="","",'1044Bf Données de base trav.'!I88)</f>
        <v/>
      </c>
      <c r="F92" s="165" t="str">
        <f>IF('1044Bf Données de base trav.'!A88="","",IF('1044Bf Données de base trav.'!G88=0,0,E92/D92))</f>
        <v/>
      </c>
      <c r="G92" s="176" t="str">
        <f>IF(A92="","",IF('1044Bf Données de base trav.'!J88&gt;'1044Af Demande'!$B$28,'1044Af Demande'!$B$28,'1044Bf Données de base trav.'!J88))</f>
        <v/>
      </c>
      <c r="H92" s="166" t="str">
        <f>IF('1044Bf Données de base trav.'!A88="","",IF(F92*21.7&gt;'1044Af Demande'!$B$28,'1044Af Demande'!$B$28,F92*21.7))</f>
        <v/>
      </c>
      <c r="I92" s="167" t="str">
        <f t="shared" si="16"/>
        <v/>
      </c>
      <c r="J92" s="168" t="str">
        <f>IF('1044Bf Données de base trav.'!K88="","",'1044Bf Données de base trav.'!K88)</f>
        <v/>
      </c>
      <c r="K92" s="174" t="str">
        <f t="shared" si="12"/>
        <v/>
      </c>
      <c r="L92" s="170" t="str">
        <f t="shared" si="13"/>
        <v/>
      </c>
      <c r="M92" s="171" t="str">
        <f t="shared" si="14"/>
        <v/>
      </c>
      <c r="N92" s="177" t="str">
        <f t="shared" si="17"/>
        <v/>
      </c>
      <c r="O92" s="178" t="str">
        <f>IF(A92="","",IF(N92=0,0,0.8*H92/21.7*'1044Af Demande'!$B$30))</f>
        <v/>
      </c>
      <c r="P92" s="168" t="str">
        <f t="shared" si="18"/>
        <v/>
      </c>
      <c r="Q92" s="174" t="str">
        <f>IF(A92="","",M92*'1044Af Demande'!$B$31)</f>
        <v/>
      </c>
      <c r="R92" s="175" t="str">
        <f t="shared" si="15"/>
        <v/>
      </c>
      <c r="S92" s="12"/>
    </row>
    <row r="93" spans="1:19" ht="16.95" customHeight="1">
      <c r="A93" s="13" t="str">
        <f>IF('1044Bf Données de base trav.'!A89="","",'1044Bf Données de base trav.'!A89)</f>
        <v/>
      </c>
      <c r="B93" s="58" t="str">
        <f>IF('1044Bf Données de base trav.'!B89="","",'1044Bf Données de base trav.'!B89)</f>
        <v/>
      </c>
      <c r="C93" s="59" t="str">
        <f>IF('1044Bf Données de base trav.'!C89="","",'1044Bf Données de base trav.'!C89)</f>
        <v/>
      </c>
      <c r="D93" s="176" t="str">
        <f>IF('1044Bf Données de base trav.'!G89-'1044Bf Données de base trav.'!H89&lt;=0,"",'1044Bf Données de base trav.'!G89-'1044Bf Données de base trav.'!H89)</f>
        <v/>
      </c>
      <c r="E93" s="174" t="str">
        <f>IF('1044Bf Données de base trav.'!I89="","",'1044Bf Données de base trav.'!I89)</f>
        <v/>
      </c>
      <c r="F93" s="165" t="str">
        <f>IF('1044Bf Données de base trav.'!A89="","",IF('1044Bf Données de base trav.'!G89=0,0,E93/D93))</f>
        <v/>
      </c>
      <c r="G93" s="176" t="str">
        <f>IF(A93="","",IF('1044Bf Données de base trav.'!J89&gt;'1044Af Demande'!$B$28,'1044Af Demande'!$B$28,'1044Bf Données de base trav.'!J89))</f>
        <v/>
      </c>
      <c r="H93" s="166" t="str">
        <f>IF('1044Bf Données de base trav.'!A89="","",IF(F93*21.7&gt;'1044Af Demande'!$B$28,'1044Af Demande'!$B$28,F93*21.7))</f>
        <v/>
      </c>
      <c r="I93" s="167" t="str">
        <f t="shared" si="16"/>
        <v/>
      </c>
      <c r="J93" s="168" t="str">
        <f>IF('1044Bf Données de base trav.'!K89="","",'1044Bf Données de base trav.'!K89)</f>
        <v/>
      </c>
      <c r="K93" s="174" t="str">
        <f t="shared" si="12"/>
        <v/>
      </c>
      <c r="L93" s="170" t="str">
        <f t="shared" si="13"/>
        <v/>
      </c>
      <c r="M93" s="171" t="str">
        <f t="shared" si="14"/>
        <v/>
      </c>
      <c r="N93" s="177" t="str">
        <f t="shared" si="17"/>
        <v/>
      </c>
      <c r="O93" s="178" t="str">
        <f>IF(A93="","",IF(N93=0,0,0.8*H93/21.7*'1044Af Demande'!$B$30))</f>
        <v/>
      </c>
      <c r="P93" s="168" t="str">
        <f t="shared" si="18"/>
        <v/>
      </c>
      <c r="Q93" s="174" t="str">
        <f>IF(A93="","",M93*'1044Af Demande'!$B$31)</f>
        <v/>
      </c>
      <c r="R93" s="175" t="str">
        <f t="shared" si="15"/>
        <v/>
      </c>
      <c r="S93" s="12"/>
    </row>
    <row r="94" spans="1:19" ht="16.95" customHeight="1">
      <c r="A94" s="13" t="str">
        <f>IF('1044Bf Données de base trav.'!A90="","",'1044Bf Données de base trav.'!A90)</f>
        <v/>
      </c>
      <c r="B94" s="58" t="str">
        <f>IF('1044Bf Données de base trav.'!B90="","",'1044Bf Données de base trav.'!B90)</f>
        <v/>
      </c>
      <c r="C94" s="59" t="str">
        <f>IF('1044Bf Données de base trav.'!C90="","",'1044Bf Données de base trav.'!C90)</f>
        <v/>
      </c>
      <c r="D94" s="176" t="str">
        <f>IF('1044Bf Données de base trav.'!G90-'1044Bf Données de base trav.'!H90&lt;=0,"",'1044Bf Données de base trav.'!G90-'1044Bf Données de base trav.'!H90)</f>
        <v/>
      </c>
      <c r="E94" s="174" t="str">
        <f>IF('1044Bf Données de base trav.'!I90="","",'1044Bf Données de base trav.'!I90)</f>
        <v/>
      </c>
      <c r="F94" s="165" t="str">
        <f>IF('1044Bf Données de base trav.'!A90="","",IF('1044Bf Données de base trav.'!G90=0,0,E94/D94))</f>
        <v/>
      </c>
      <c r="G94" s="176" t="str">
        <f>IF(A94="","",IF('1044Bf Données de base trav.'!J90&gt;'1044Af Demande'!$B$28,'1044Af Demande'!$B$28,'1044Bf Données de base trav.'!J90))</f>
        <v/>
      </c>
      <c r="H94" s="166" t="str">
        <f>IF('1044Bf Données de base trav.'!A90="","",IF(F94*21.7&gt;'1044Af Demande'!$B$28,'1044Af Demande'!$B$28,F94*21.7))</f>
        <v/>
      </c>
      <c r="I94" s="167" t="str">
        <f t="shared" si="16"/>
        <v/>
      </c>
      <c r="J94" s="168" t="str">
        <f>IF('1044Bf Données de base trav.'!K90="","",'1044Bf Données de base trav.'!K90)</f>
        <v/>
      </c>
      <c r="K94" s="174" t="str">
        <f t="shared" si="12"/>
        <v/>
      </c>
      <c r="L94" s="170" t="str">
        <f t="shared" si="13"/>
        <v/>
      </c>
      <c r="M94" s="171" t="str">
        <f t="shared" si="14"/>
        <v/>
      </c>
      <c r="N94" s="177" t="str">
        <f t="shared" si="17"/>
        <v/>
      </c>
      <c r="O94" s="178" t="str">
        <f>IF(A94="","",IF(N94=0,0,0.8*H94/21.7*'1044Af Demande'!$B$30))</f>
        <v/>
      </c>
      <c r="P94" s="168" t="str">
        <f t="shared" si="18"/>
        <v/>
      </c>
      <c r="Q94" s="174" t="str">
        <f>IF(A94="","",M94*'1044Af Demande'!$B$31)</f>
        <v/>
      </c>
      <c r="R94" s="175" t="str">
        <f t="shared" si="15"/>
        <v/>
      </c>
      <c r="S94" s="12"/>
    </row>
    <row r="95" spans="1:19" ht="16.95" customHeight="1">
      <c r="A95" s="13" t="str">
        <f>IF('1044Bf Données de base trav.'!A91="","",'1044Bf Données de base trav.'!A91)</f>
        <v/>
      </c>
      <c r="B95" s="58" t="str">
        <f>IF('1044Bf Données de base trav.'!B91="","",'1044Bf Données de base trav.'!B91)</f>
        <v/>
      </c>
      <c r="C95" s="59" t="str">
        <f>IF('1044Bf Données de base trav.'!C91="","",'1044Bf Données de base trav.'!C91)</f>
        <v/>
      </c>
      <c r="D95" s="176" t="str">
        <f>IF('1044Bf Données de base trav.'!G91-'1044Bf Données de base trav.'!H91&lt;=0,"",'1044Bf Données de base trav.'!G91-'1044Bf Données de base trav.'!H91)</f>
        <v/>
      </c>
      <c r="E95" s="174" t="str">
        <f>IF('1044Bf Données de base trav.'!I91="","",'1044Bf Données de base trav.'!I91)</f>
        <v/>
      </c>
      <c r="F95" s="165" t="str">
        <f>IF('1044Bf Données de base trav.'!A91="","",IF('1044Bf Données de base trav.'!G91=0,0,E95/D95))</f>
        <v/>
      </c>
      <c r="G95" s="176" t="str">
        <f>IF(A95="","",IF('1044Bf Données de base trav.'!J91&gt;'1044Af Demande'!$B$28,'1044Af Demande'!$B$28,'1044Bf Données de base trav.'!J91))</f>
        <v/>
      </c>
      <c r="H95" s="166" t="str">
        <f>IF('1044Bf Données de base trav.'!A91="","",IF(F95*21.7&gt;'1044Af Demande'!$B$28,'1044Af Demande'!$B$28,F95*21.7))</f>
        <v/>
      </c>
      <c r="I95" s="167" t="str">
        <f t="shared" si="16"/>
        <v/>
      </c>
      <c r="J95" s="168" t="str">
        <f>IF('1044Bf Données de base trav.'!K91="","",'1044Bf Données de base trav.'!K91)</f>
        <v/>
      </c>
      <c r="K95" s="174" t="str">
        <f t="shared" si="12"/>
        <v/>
      </c>
      <c r="L95" s="170" t="str">
        <f t="shared" si="13"/>
        <v/>
      </c>
      <c r="M95" s="171" t="str">
        <f t="shared" si="14"/>
        <v/>
      </c>
      <c r="N95" s="177" t="str">
        <f t="shared" si="17"/>
        <v/>
      </c>
      <c r="O95" s="178" t="str">
        <f>IF(A95="","",IF(N95=0,0,0.8*H95/21.7*'1044Af Demande'!$B$30))</f>
        <v/>
      </c>
      <c r="P95" s="168" t="str">
        <f t="shared" si="18"/>
        <v/>
      </c>
      <c r="Q95" s="174" t="str">
        <f>IF(A95="","",M95*'1044Af Demande'!$B$31)</f>
        <v/>
      </c>
      <c r="R95" s="175" t="str">
        <f t="shared" si="15"/>
        <v/>
      </c>
      <c r="S95" s="12"/>
    </row>
    <row r="96" spans="1:19" ht="16.95" customHeight="1">
      <c r="A96" s="13" t="str">
        <f>IF('1044Bf Données de base trav.'!A92="","",'1044Bf Données de base trav.'!A92)</f>
        <v/>
      </c>
      <c r="B96" s="58" t="str">
        <f>IF('1044Bf Données de base trav.'!B92="","",'1044Bf Données de base trav.'!B92)</f>
        <v/>
      </c>
      <c r="C96" s="59" t="str">
        <f>IF('1044Bf Données de base trav.'!C92="","",'1044Bf Données de base trav.'!C92)</f>
        <v/>
      </c>
      <c r="D96" s="176" t="str">
        <f>IF('1044Bf Données de base trav.'!G92-'1044Bf Données de base trav.'!H92&lt;=0,"",'1044Bf Données de base trav.'!G92-'1044Bf Données de base trav.'!H92)</f>
        <v/>
      </c>
      <c r="E96" s="174" t="str">
        <f>IF('1044Bf Données de base trav.'!I92="","",'1044Bf Données de base trav.'!I92)</f>
        <v/>
      </c>
      <c r="F96" s="165" t="str">
        <f>IF('1044Bf Données de base trav.'!A92="","",IF('1044Bf Données de base trav.'!G92=0,0,E96/D96))</f>
        <v/>
      </c>
      <c r="G96" s="176" t="str">
        <f>IF(A96="","",IF('1044Bf Données de base trav.'!J92&gt;'1044Af Demande'!$B$28,'1044Af Demande'!$B$28,'1044Bf Données de base trav.'!J92))</f>
        <v/>
      </c>
      <c r="H96" s="166" t="str">
        <f>IF('1044Bf Données de base trav.'!A92="","",IF(F96*21.7&gt;'1044Af Demande'!$B$28,'1044Af Demande'!$B$28,F96*21.7))</f>
        <v/>
      </c>
      <c r="I96" s="167" t="str">
        <f t="shared" si="16"/>
        <v/>
      </c>
      <c r="J96" s="168" t="str">
        <f>IF('1044Bf Données de base trav.'!K92="","",'1044Bf Données de base trav.'!K92)</f>
        <v/>
      </c>
      <c r="K96" s="174" t="str">
        <f t="shared" si="12"/>
        <v/>
      </c>
      <c r="L96" s="170" t="str">
        <f t="shared" si="13"/>
        <v/>
      </c>
      <c r="M96" s="171" t="str">
        <f t="shared" si="14"/>
        <v/>
      </c>
      <c r="N96" s="177" t="str">
        <f t="shared" si="17"/>
        <v/>
      </c>
      <c r="O96" s="178" t="str">
        <f>IF(A96="","",IF(N96=0,0,0.8*H96/21.7*'1044Af Demande'!$B$30))</f>
        <v/>
      </c>
      <c r="P96" s="168" t="str">
        <f t="shared" si="18"/>
        <v/>
      </c>
      <c r="Q96" s="174" t="str">
        <f>IF(A96="","",M96*'1044Af Demande'!$B$31)</f>
        <v/>
      </c>
      <c r="R96" s="175" t="str">
        <f t="shared" si="15"/>
        <v/>
      </c>
      <c r="S96" s="12"/>
    </row>
    <row r="97" spans="1:19" ht="16.95" customHeight="1">
      <c r="A97" s="13" t="str">
        <f>IF('1044Bf Données de base trav.'!A93="","",'1044Bf Données de base trav.'!A93)</f>
        <v/>
      </c>
      <c r="B97" s="58" t="str">
        <f>IF('1044Bf Données de base trav.'!B93="","",'1044Bf Données de base trav.'!B93)</f>
        <v/>
      </c>
      <c r="C97" s="59" t="str">
        <f>IF('1044Bf Données de base trav.'!C93="","",'1044Bf Données de base trav.'!C93)</f>
        <v/>
      </c>
      <c r="D97" s="176" t="str">
        <f>IF('1044Bf Données de base trav.'!G93-'1044Bf Données de base trav.'!H93&lt;=0,"",'1044Bf Données de base trav.'!G93-'1044Bf Données de base trav.'!H93)</f>
        <v/>
      </c>
      <c r="E97" s="174" t="str">
        <f>IF('1044Bf Données de base trav.'!I93="","",'1044Bf Données de base trav.'!I93)</f>
        <v/>
      </c>
      <c r="F97" s="165" t="str">
        <f>IF('1044Bf Données de base trav.'!A93="","",IF('1044Bf Données de base trav.'!G93=0,0,E97/D97))</f>
        <v/>
      </c>
      <c r="G97" s="176" t="str">
        <f>IF(A97="","",IF('1044Bf Données de base trav.'!J93&gt;'1044Af Demande'!$B$28,'1044Af Demande'!$B$28,'1044Bf Données de base trav.'!J93))</f>
        <v/>
      </c>
      <c r="H97" s="166" t="str">
        <f>IF('1044Bf Données de base trav.'!A93="","",IF(F97*21.7&gt;'1044Af Demande'!$B$28,'1044Af Demande'!$B$28,F97*21.7))</f>
        <v/>
      </c>
      <c r="I97" s="167" t="str">
        <f t="shared" si="16"/>
        <v/>
      </c>
      <c r="J97" s="168" t="str">
        <f>IF('1044Bf Données de base trav.'!K93="","",'1044Bf Données de base trav.'!K93)</f>
        <v/>
      </c>
      <c r="K97" s="174" t="str">
        <f t="shared" si="12"/>
        <v/>
      </c>
      <c r="L97" s="170" t="str">
        <f t="shared" si="13"/>
        <v/>
      </c>
      <c r="M97" s="171" t="str">
        <f t="shared" si="14"/>
        <v/>
      </c>
      <c r="N97" s="177" t="str">
        <f t="shared" si="17"/>
        <v/>
      </c>
      <c r="O97" s="178" t="str">
        <f>IF(A97="","",IF(N97=0,0,0.8*H97/21.7*'1044Af Demande'!$B$30))</f>
        <v/>
      </c>
      <c r="P97" s="168" t="str">
        <f t="shared" si="18"/>
        <v/>
      </c>
      <c r="Q97" s="174" t="str">
        <f>IF(A97="","",M97*'1044Af Demande'!$B$31)</f>
        <v/>
      </c>
      <c r="R97" s="175" t="str">
        <f t="shared" si="15"/>
        <v/>
      </c>
      <c r="S97" s="12"/>
    </row>
    <row r="98" spans="1:19" ht="16.95" customHeight="1">
      <c r="A98" s="13" t="str">
        <f>IF('1044Bf Données de base trav.'!A94="","",'1044Bf Données de base trav.'!A94)</f>
        <v/>
      </c>
      <c r="B98" s="58" t="str">
        <f>IF('1044Bf Données de base trav.'!B94="","",'1044Bf Données de base trav.'!B94)</f>
        <v/>
      </c>
      <c r="C98" s="59" t="str">
        <f>IF('1044Bf Données de base trav.'!C94="","",'1044Bf Données de base trav.'!C94)</f>
        <v/>
      </c>
      <c r="D98" s="176" t="str">
        <f>IF('1044Bf Données de base trav.'!G94-'1044Bf Données de base trav.'!H94&lt;=0,"",'1044Bf Données de base trav.'!G94-'1044Bf Données de base trav.'!H94)</f>
        <v/>
      </c>
      <c r="E98" s="174" t="str">
        <f>IF('1044Bf Données de base trav.'!I94="","",'1044Bf Données de base trav.'!I94)</f>
        <v/>
      </c>
      <c r="F98" s="165" t="str">
        <f>IF('1044Bf Données de base trav.'!A94="","",IF('1044Bf Données de base trav.'!G94=0,0,E98/D98))</f>
        <v/>
      </c>
      <c r="G98" s="176" t="str">
        <f>IF(A98="","",IF('1044Bf Données de base trav.'!J94&gt;'1044Af Demande'!$B$28,'1044Af Demande'!$B$28,'1044Bf Données de base trav.'!J94))</f>
        <v/>
      </c>
      <c r="H98" s="166" t="str">
        <f>IF('1044Bf Données de base trav.'!A94="","",IF(F98*21.7&gt;'1044Af Demande'!$B$28,'1044Af Demande'!$B$28,F98*21.7))</f>
        <v/>
      </c>
      <c r="I98" s="167" t="str">
        <f t="shared" si="16"/>
        <v/>
      </c>
      <c r="J98" s="168" t="str">
        <f>IF('1044Bf Données de base trav.'!K94="","",'1044Bf Données de base trav.'!K94)</f>
        <v/>
      </c>
      <c r="K98" s="174" t="str">
        <f t="shared" si="12"/>
        <v/>
      </c>
      <c r="L98" s="170" t="str">
        <f t="shared" si="13"/>
        <v/>
      </c>
      <c r="M98" s="171" t="str">
        <f t="shared" si="14"/>
        <v/>
      </c>
      <c r="N98" s="177" t="str">
        <f t="shared" si="17"/>
        <v/>
      </c>
      <c r="O98" s="178" t="str">
        <f>IF(A98="","",IF(N98=0,0,0.8*H98/21.7*'1044Af Demande'!$B$30))</f>
        <v/>
      </c>
      <c r="P98" s="168" t="str">
        <f t="shared" si="18"/>
        <v/>
      </c>
      <c r="Q98" s="174" t="str">
        <f>IF(A98="","",M98*'1044Af Demande'!$B$31)</f>
        <v/>
      </c>
      <c r="R98" s="175" t="str">
        <f t="shared" si="15"/>
        <v/>
      </c>
      <c r="S98" s="12"/>
    </row>
    <row r="99" spans="1:19" ht="16.95" customHeight="1">
      <c r="A99" s="13" t="str">
        <f>IF('1044Bf Données de base trav.'!A95="","",'1044Bf Données de base trav.'!A95)</f>
        <v/>
      </c>
      <c r="B99" s="58" t="str">
        <f>IF('1044Bf Données de base trav.'!B95="","",'1044Bf Données de base trav.'!B95)</f>
        <v/>
      </c>
      <c r="C99" s="59" t="str">
        <f>IF('1044Bf Données de base trav.'!C95="","",'1044Bf Données de base trav.'!C95)</f>
        <v/>
      </c>
      <c r="D99" s="176" t="str">
        <f>IF('1044Bf Données de base trav.'!G95-'1044Bf Données de base trav.'!H95&lt;=0,"",'1044Bf Données de base trav.'!G95-'1044Bf Données de base trav.'!H95)</f>
        <v/>
      </c>
      <c r="E99" s="174" t="str">
        <f>IF('1044Bf Données de base trav.'!I95="","",'1044Bf Données de base trav.'!I95)</f>
        <v/>
      </c>
      <c r="F99" s="165" t="str">
        <f>IF('1044Bf Données de base trav.'!A95="","",IF('1044Bf Données de base trav.'!G95=0,0,E99/D99))</f>
        <v/>
      </c>
      <c r="G99" s="176" t="str">
        <f>IF(A99="","",IF('1044Bf Données de base trav.'!J95&gt;'1044Af Demande'!$B$28,'1044Af Demande'!$B$28,'1044Bf Données de base trav.'!J95))</f>
        <v/>
      </c>
      <c r="H99" s="166" t="str">
        <f>IF('1044Bf Données de base trav.'!A95="","",IF(F99*21.7&gt;'1044Af Demande'!$B$28,'1044Af Demande'!$B$28,F99*21.7))</f>
        <v/>
      </c>
      <c r="I99" s="167" t="str">
        <f t="shared" si="16"/>
        <v/>
      </c>
      <c r="J99" s="168" t="str">
        <f>IF('1044Bf Données de base trav.'!K95="","",'1044Bf Données de base trav.'!K95)</f>
        <v/>
      </c>
      <c r="K99" s="174" t="str">
        <f t="shared" si="12"/>
        <v/>
      </c>
      <c r="L99" s="170" t="str">
        <f t="shared" si="13"/>
        <v/>
      </c>
      <c r="M99" s="171" t="str">
        <f t="shared" si="14"/>
        <v/>
      </c>
      <c r="N99" s="177" t="str">
        <f t="shared" si="17"/>
        <v/>
      </c>
      <c r="O99" s="178" t="str">
        <f>IF(A99="","",IF(N99=0,0,0.8*H99/21.7*'1044Af Demande'!$B$30))</f>
        <v/>
      </c>
      <c r="P99" s="168" t="str">
        <f t="shared" si="18"/>
        <v/>
      </c>
      <c r="Q99" s="174" t="str">
        <f>IF(A99="","",M99*'1044Af Demande'!$B$31)</f>
        <v/>
      </c>
      <c r="R99" s="175" t="str">
        <f t="shared" si="15"/>
        <v/>
      </c>
      <c r="S99" s="12"/>
    </row>
    <row r="100" spans="1:19" ht="16.95" customHeight="1">
      <c r="A100" s="13" t="str">
        <f>IF('1044Bf Données de base trav.'!A96="","",'1044Bf Données de base trav.'!A96)</f>
        <v/>
      </c>
      <c r="B100" s="58" t="str">
        <f>IF('1044Bf Données de base trav.'!B96="","",'1044Bf Données de base trav.'!B96)</f>
        <v/>
      </c>
      <c r="C100" s="59" t="str">
        <f>IF('1044Bf Données de base trav.'!C96="","",'1044Bf Données de base trav.'!C96)</f>
        <v/>
      </c>
      <c r="D100" s="176" t="str">
        <f>IF('1044Bf Données de base trav.'!G96-'1044Bf Données de base trav.'!H96&lt;=0,"",'1044Bf Données de base trav.'!G96-'1044Bf Données de base trav.'!H96)</f>
        <v/>
      </c>
      <c r="E100" s="174" t="str">
        <f>IF('1044Bf Données de base trav.'!I96="","",'1044Bf Données de base trav.'!I96)</f>
        <v/>
      </c>
      <c r="F100" s="165" t="str">
        <f>IF('1044Bf Données de base trav.'!A96="","",IF('1044Bf Données de base trav.'!G96=0,0,E100/D100))</f>
        <v/>
      </c>
      <c r="G100" s="176" t="str">
        <f>IF(A100="","",IF('1044Bf Données de base trav.'!J96&gt;'1044Af Demande'!$B$28,'1044Af Demande'!$B$28,'1044Bf Données de base trav.'!J96))</f>
        <v/>
      </c>
      <c r="H100" s="166" t="str">
        <f>IF('1044Bf Données de base trav.'!A96="","",IF(F100*21.7&gt;'1044Af Demande'!$B$28,'1044Af Demande'!$B$28,F100*21.7))</f>
        <v/>
      </c>
      <c r="I100" s="167" t="str">
        <f t="shared" si="16"/>
        <v/>
      </c>
      <c r="J100" s="168" t="str">
        <f>IF('1044Bf Données de base trav.'!K96="","",'1044Bf Données de base trav.'!K96)</f>
        <v/>
      </c>
      <c r="K100" s="174" t="str">
        <f t="shared" si="12"/>
        <v/>
      </c>
      <c r="L100" s="170" t="str">
        <f t="shared" si="13"/>
        <v/>
      </c>
      <c r="M100" s="171" t="str">
        <f t="shared" si="14"/>
        <v/>
      </c>
      <c r="N100" s="177" t="str">
        <f t="shared" si="17"/>
        <v/>
      </c>
      <c r="O100" s="178" t="str">
        <f>IF(A100="","",IF(N100=0,0,0.8*H100/21.7*'1044Af Demande'!$B$30))</f>
        <v/>
      </c>
      <c r="P100" s="168" t="str">
        <f t="shared" si="18"/>
        <v/>
      </c>
      <c r="Q100" s="174" t="str">
        <f>IF(A100="","",M100*'1044Af Demande'!$B$31)</f>
        <v/>
      </c>
      <c r="R100" s="175" t="str">
        <f t="shared" si="15"/>
        <v/>
      </c>
      <c r="S100" s="12"/>
    </row>
    <row r="101" spans="1:19" ht="16.95" customHeight="1">
      <c r="A101" s="13" t="str">
        <f>IF('1044Bf Données de base trav.'!A97="","",'1044Bf Données de base trav.'!A97)</f>
        <v/>
      </c>
      <c r="B101" s="58" t="str">
        <f>IF('1044Bf Données de base trav.'!B97="","",'1044Bf Données de base trav.'!B97)</f>
        <v/>
      </c>
      <c r="C101" s="59" t="str">
        <f>IF('1044Bf Données de base trav.'!C97="","",'1044Bf Données de base trav.'!C97)</f>
        <v/>
      </c>
      <c r="D101" s="176" t="str">
        <f>IF('1044Bf Données de base trav.'!G97-'1044Bf Données de base trav.'!H97&lt;=0,"",'1044Bf Données de base trav.'!G97-'1044Bf Données de base trav.'!H97)</f>
        <v/>
      </c>
      <c r="E101" s="174" t="str">
        <f>IF('1044Bf Données de base trav.'!I97="","",'1044Bf Données de base trav.'!I97)</f>
        <v/>
      </c>
      <c r="F101" s="165" t="str">
        <f>IF('1044Bf Données de base trav.'!A97="","",IF('1044Bf Données de base trav.'!G97=0,0,E101/D101))</f>
        <v/>
      </c>
      <c r="G101" s="176" t="str">
        <f>IF(A101="","",IF('1044Bf Données de base trav.'!J97&gt;'1044Af Demande'!$B$28,'1044Af Demande'!$B$28,'1044Bf Données de base trav.'!J97))</f>
        <v/>
      </c>
      <c r="H101" s="166" t="str">
        <f>IF('1044Bf Données de base trav.'!A97="","",IF(F101*21.7&gt;'1044Af Demande'!$B$28,'1044Af Demande'!$B$28,F101*21.7))</f>
        <v/>
      </c>
      <c r="I101" s="167" t="str">
        <f t="shared" si="16"/>
        <v/>
      </c>
      <c r="J101" s="168" t="str">
        <f>IF('1044Bf Données de base trav.'!K97="","",'1044Bf Données de base trav.'!K97)</f>
        <v/>
      </c>
      <c r="K101" s="174" t="str">
        <f t="shared" si="12"/>
        <v/>
      </c>
      <c r="L101" s="170" t="str">
        <f t="shared" si="13"/>
        <v/>
      </c>
      <c r="M101" s="171" t="str">
        <f t="shared" si="14"/>
        <v/>
      </c>
      <c r="N101" s="177" t="str">
        <f t="shared" si="17"/>
        <v/>
      </c>
      <c r="O101" s="178" t="str">
        <f>IF(A101="","",IF(N101=0,0,0.8*H101/21.7*'1044Af Demande'!$B$30))</f>
        <v/>
      </c>
      <c r="P101" s="168" t="str">
        <f t="shared" si="18"/>
        <v/>
      </c>
      <c r="Q101" s="174" t="str">
        <f>IF(A101="","",M101*'1044Af Demande'!$B$31)</f>
        <v/>
      </c>
      <c r="R101" s="175" t="str">
        <f t="shared" si="15"/>
        <v/>
      </c>
      <c r="S101" s="12"/>
    </row>
    <row r="102" spans="1:19" ht="16.95" customHeight="1">
      <c r="A102" s="13" t="str">
        <f>IF('1044Bf Données de base trav.'!A98="","",'1044Bf Données de base trav.'!A98)</f>
        <v/>
      </c>
      <c r="B102" s="58" t="str">
        <f>IF('1044Bf Données de base trav.'!B98="","",'1044Bf Données de base trav.'!B98)</f>
        <v/>
      </c>
      <c r="C102" s="59" t="str">
        <f>IF('1044Bf Données de base trav.'!C98="","",'1044Bf Données de base trav.'!C98)</f>
        <v/>
      </c>
      <c r="D102" s="176" t="str">
        <f>IF('1044Bf Données de base trav.'!G98-'1044Bf Données de base trav.'!H98&lt;=0,"",'1044Bf Données de base trav.'!G98-'1044Bf Données de base trav.'!H98)</f>
        <v/>
      </c>
      <c r="E102" s="174" t="str">
        <f>IF('1044Bf Données de base trav.'!I98="","",'1044Bf Données de base trav.'!I98)</f>
        <v/>
      </c>
      <c r="F102" s="165" t="str">
        <f>IF('1044Bf Données de base trav.'!A98="","",IF('1044Bf Données de base trav.'!G98=0,0,E102/D102))</f>
        <v/>
      </c>
      <c r="G102" s="176" t="str">
        <f>IF(A102="","",IF('1044Bf Données de base trav.'!J98&gt;'1044Af Demande'!$B$28,'1044Af Demande'!$B$28,'1044Bf Données de base trav.'!J98))</f>
        <v/>
      </c>
      <c r="H102" s="166" t="str">
        <f>IF('1044Bf Données de base trav.'!A98="","",IF(F102*21.7&gt;'1044Af Demande'!$B$28,'1044Af Demande'!$B$28,F102*21.7))</f>
        <v/>
      </c>
      <c r="I102" s="167" t="str">
        <f t="shared" si="16"/>
        <v/>
      </c>
      <c r="J102" s="168" t="str">
        <f>IF('1044Bf Données de base trav.'!K98="","",'1044Bf Données de base trav.'!K98)</f>
        <v/>
      </c>
      <c r="K102" s="174" t="str">
        <f t="shared" si="12"/>
        <v/>
      </c>
      <c r="L102" s="170" t="str">
        <f t="shared" si="13"/>
        <v/>
      </c>
      <c r="M102" s="171" t="str">
        <f t="shared" si="14"/>
        <v/>
      </c>
      <c r="N102" s="177" t="str">
        <f t="shared" si="17"/>
        <v/>
      </c>
      <c r="O102" s="178" t="str">
        <f>IF(A102="","",IF(N102=0,0,0.8*H102/21.7*'1044Af Demande'!$B$30))</f>
        <v/>
      </c>
      <c r="P102" s="168" t="str">
        <f t="shared" si="18"/>
        <v/>
      </c>
      <c r="Q102" s="174" t="str">
        <f>IF(A102="","",M102*'1044Af Demande'!$B$31)</f>
        <v/>
      </c>
      <c r="R102" s="175" t="str">
        <f t="shared" si="15"/>
        <v/>
      </c>
      <c r="S102" s="12"/>
    </row>
    <row r="103" spans="1:19" ht="16.95" customHeight="1">
      <c r="A103" s="13" t="str">
        <f>IF('1044Bf Données de base trav.'!A99="","",'1044Bf Données de base trav.'!A99)</f>
        <v/>
      </c>
      <c r="B103" s="58" t="str">
        <f>IF('1044Bf Données de base trav.'!B99="","",'1044Bf Données de base trav.'!B99)</f>
        <v/>
      </c>
      <c r="C103" s="59" t="str">
        <f>IF('1044Bf Données de base trav.'!C99="","",'1044Bf Données de base trav.'!C99)</f>
        <v/>
      </c>
      <c r="D103" s="176" t="str">
        <f>IF('1044Bf Données de base trav.'!G99-'1044Bf Données de base trav.'!H99&lt;=0,"",'1044Bf Données de base trav.'!G99-'1044Bf Données de base trav.'!H99)</f>
        <v/>
      </c>
      <c r="E103" s="174" t="str">
        <f>IF('1044Bf Données de base trav.'!I99="","",'1044Bf Données de base trav.'!I99)</f>
        <v/>
      </c>
      <c r="F103" s="165" t="str">
        <f>IF('1044Bf Données de base trav.'!A99="","",IF('1044Bf Données de base trav.'!G99=0,0,E103/D103))</f>
        <v/>
      </c>
      <c r="G103" s="176" t="str">
        <f>IF(A103="","",IF('1044Bf Données de base trav.'!J99&gt;'1044Af Demande'!$B$28,'1044Af Demande'!$B$28,'1044Bf Données de base trav.'!J99))</f>
        <v/>
      </c>
      <c r="H103" s="166" t="str">
        <f>IF('1044Bf Données de base trav.'!A99="","",IF(F103*21.7&gt;'1044Af Demande'!$B$28,'1044Af Demande'!$B$28,F103*21.7))</f>
        <v/>
      </c>
      <c r="I103" s="167" t="str">
        <f t="shared" si="16"/>
        <v/>
      </c>
      <c r="J103" s="168" t="str">
        <f>IF('1044Bf Données de base trav.'!K99="","",'1044Bf Données de base trav.'!K99)</f>
        <v/>
      </c>
      <c r="K103" s="174" t="str">
        <f t="shared" si="12"/>
        <v/>
      </c>
      <c r="L103" s="170" t="str">
        <f t="shared" si="13"/>
        <v/>
      </c>
      <c r="M103" s="171" t="str">
        <f t="shared" si="14"/>
        <v/>
      </c>
      <c r="N103" s="177" t="str">
        <f t="shared" si="17"/>
        <v/>
      </c>
      <c r="O103" s="178" t="str">
        <f>IF(A103="","",IF(N103=0,0,0.8*H103/21.7*'1044Af Demande'!$B$30))</f>
        <v/>
      </c>
      <c r="P103" s="168" t="str">
        <f t="shared" si="18"/>
        <v/>
      </c>
      <c r="Q103" s="174" t="str">
        <f>IF(A103="","",M103*'1044Af Demande'!$B$31)</f>
        <v/>
      </c>
      <c r="R103" s="175" t="str">
        <f t="shared" si="15"/>
        <v/>
      </c>
      <c r="S103" s="12"/>
    </row>
    <row r="104" spans="1:19" ht="16.95" customHeight="1">
      <c r="A104" s="13" t="str">
        <f>IF('1044Bf Données de base trav.'!A100="","",'1044Bf Données de base trav.'!A100)</f>
        <v/>
      </c>
      <c r="B104" s="58" t="str">
        <f>IF('1044Bf Données de base trav.'!B100="","",'1044Bf Données de base trav.'!B100)</f>
        <v/>
      </c>
      <c r="C104" s="59" t="str">
        <f>IF('1044Bf Données de base trav.'!C100="","",'1044Bf Données de base trav.'!C100)</f>
        <v/>
      </c>
      <c r="D104" s="176" t="str">
        <f>IF('1044Bf Données de base trav.'!G100-'1044Bf Données de base trav.'!H100&lt;=0,"",'1044Bf Données de base trav.'!G100-'1044Bf Données de base trav.'!H100)</f>
        <v/>
      </c>
      <c r="E104" s="174" t="str">
        <f>IF('1044Bf Données de base trav.'!I100="","",'1044Bf Données de base trav.'!I100)</f>
        <v/>
      </c>
      <c r="F104" s="165" t="str">
        <f>IF('1044Bf Données de base trav.'!A100="","",IF('1044Bf Données de base trav.'!G100=0,0,E104/D104))</f>
        <v/>
      </c>
      <c r="G104" s="176" t="str">
        <f>IF(A104="","",IF('1044Bf Données de base trav.'!J100&gt;'1044Af Demande'!$B$28,'1044Af Demande'!$B$28,'1044Bf Données de base trav.'!J100))</f>
        <v/>
      </c>
      <c r="H104" s="166" t="str">
        <f>IF('1044Bf Données de base trav.'!A100="","",IF(F104*21.7&gt;'1044Af Demande'!$B$28,'1044Af Demande'!$B$28,F104*21.7))</f>
        <v/>
      </c>
      <c r="I104" s="167" t="str">
        <f t="shared" si="16"/>
        <v/>
      </c>
      <c r="J104" s="168" t="str">
        <f>IF('1044Bf Données de base trav.'!K100="","",'1044Bf Données de base trav.'!K100)</f>
        <v/>
      </c>
      <c r="K104" s="174" t="str">
        <f t="shared" si="12"/>
        <v/>
      </c>
      <c r="L104" s="170" t="str">
        <f t="shared" si="13"/>
        <v/>
      </c>
      <c r="M104" s="171" t="str">
        <f t="shared" si="14"/>
        <v/>
      </c>
      <c r="N104" s="177" t="str">
        <f t="shared" si="17"/>
        <v/>
      </c>
      <c r="O104" s="178" t="str">
        <f>IF(A104="","",IF(N104=0,0,0.8*H104/21.7*'1044Af Demande'!$B$30))</f>
        <v/>
      </c>
      <c r="P104" s="168" t="str">
        <f t="shared" si="18"/>
        <v/>
      </c>
      <c r="Q104" s="174" t="str">
        <f>IF(A104="","",M104*'1044Af Demande'!$B$31)</f>
        <v/>
      </c>
      <c r="R104" s="175" t="str">
        <f t="shared" si="15"/>
        <v/>
      </c>
      <c r="S104" s="12"/>
    </row>
    <row r="105" spans="1:19" ht="16.95" customHeight="1">
      <c r="A105" s="13" t="str">
        <f>IF('1044Bf Données de base trav.'!A101="","",'1044Bf Données de base trav.'!A101)</f>
        <v/>
      </c>
      <c r="B105" s="58" t="str">
        <f>IF('1044Bf Données de base trav.'!B101="","",'1044Bf Données de base trav.'!B101)</f>
        <v/>
      </c>
      <c r="C105" s="59" t="str">
        <f>IF('1044Bf Données de base trav.'!C101="","",'1044Bf Données de base trav.'!C101)</f>
        <v/>
      </c>
      <c r="D105" s="176" t="str">
        <f>IF('1044Bf Données de base trav.'!G101-'1044Bf Données de base trav.'!H101&lt;=0,"",'1044Bf Données de base trav.'!G101-'1044Bf Données de base trav.'!H101)</f>
        <v/>
      </c>
      <c r="E105" s="174" t="str">
        <f>IF('1044Bf Données de base trav.'!I101="","",'1044Bf Données de base trav.'!I101)</f>
        <v/>
      </c>
      <c r="F105" s="165" t="str">
        <f>IF('1044Bf Données de base trav.'!A101="","",IF('1044Bf Données de base trav.'!G101=0,0,E105/D105))</f>
        <v/>
      </c>
      <c r="G105" s="176" t="str">
        <f>IF(A105="","",IF('1044Bf Données de base trav.'!J101&gt;'1044Af Demande'!$B$28,'1044Af Demande'!$B$28,'1044Bf Données de base trav.'!J101))</f>
        <v/>
      </c>
      <c r="H105" s="166" t="str">
        <f>IF('1044Bf Données de base trav.'!A101="","",IF(F105*21.7&gt;'1044Af Demande'!$B$28,'1044Af Demande'!$B$28,F105*21.7))</f>
        <v/>
      </c>
      <c r="I105" s="167" t="str">
        <f t="shared" si="16"/>
        <v/>
      </c>
      <c r="J105" s="168" t="str">
        <f>IF('1044Bf Données de base trav.'!K101="","",'1044Bf Données de base trav.'!K101)</f>
        <v/>
      </c>
      <c r="K105" s="174" t="str">
        <f t="shared" si="12"/>
        <v/>
      </c>
      <c r="L105" s="170" t="str">
        <f t="shared" si="13"/>
        <v/>
      </c>
      <c r="M105" s="171" t="str">
        <f t="shared" si="14"/>
        <v/>
      </c>
      <c r="N105" s="177" t="str">
        <f t="shared" si="17"/>
        <v/>
      </c>
      <c r="O105" s="178" t="str">
        <f>IF(A105="","",IF(N105=0,0,0.8*H105/21.7*'1044Af Demande'!$B$30))</f>
        <v/>
      </c>
      <c r="P105" s="168" t="str">
        <f t="shared" si="18"/>
        <v/>
      </c>
      <c r="Q105" s="174" t="str">
        <f>IF(A105="","",M105*'1044Af Demande'!$B$31)</f>
        <v/>
      </c>
      <c r="R105" s="175" t="str">
        <f t="shared" si="15"/>
        <v/>
      </c>
      <c r="S105" s="12"/>
    </row>
    <row r="106" spans="1:19" ht="16.95" customHeight="1">
      <c r="A106" s="13" t="str">
        <f>IF('1044Bf Données de base trav.'!A102="","",'1044Bf Données de base trav.'!A102)</f>
        <v/>
      </c>
      <c r="B106" s="58" t="str">
        <f>IF('1044Bf Données de base trav.'!B102="","",'1044Bf Données de base trav.'!B102)</f>
        <v/>
      </c>
      <c r="C106" s="59" t="str">
        <f>IF('1044Bf Données de base trav.'!C102="","",'1044Bf Données de base trav.'!C102)</f>
        <v/>
      </c>
      <c r="D106" s="176" t="str">
        <f>IF('1044Bf Données de base trav.'!G102-'1044Bf Données de base trav.'!H102&lt;=0,"",'1044Bf Données de base trav.'!G102-'1044Bf Données de base trav.'!H102)</f>
        <v/>
      </c>
      <c r="E106" s="174" t="str">
        <f>IF('1044Bf Données de base trav.'!I102="","",'1044Bf Données de base trav.'!I102)</f>
        <v/>
      </c>
      <c r="F106" s="165" t="str">
        <f>IF('1044Bf Données de base trav.'!A102="","",IF('1044Bf Données de base trav.'!G102=0,0,E106/D106))</f>
        <v/>
      </c>
      <c r="G106" s="176" t="str">
        <f>IF(A106="","",IF('1044Bf Données de base trav.'!J102&gt;'1044Af Demande'!$B$28,'1044Af Demande'!$B$28,'1044Bf Données de base trav.'!J102))</f>
        <v/>
      </c>
      <c r="H106" s="166" t="str">
        <f>IF('1044Bf Données de base trav.'!A102="","",IF(F106*21.7&gt;'1044Af Demande'!$B$28,'1044Af Demande'!$B$28,F106*21.7))</f>
        <v/>
      </c>
      <c r="I106" s="167" t="str">
        <f t="shared" si="16"/>
        <v/>
      </c>
      <c r="J106" s="168" t="str">
        <f>IF('1044Bf Données de base trav.'!K102="","",'1044Bf Données de base trav.'!K102)</f>
        <v/>
      </c>
      <c r="K106" s="174" t="str">
        <f t="shared" si="12"/>
        <v/>
      </c>
      <c r="L106" s="170" t="str">
        <f t="shared" si="13"/>
        <v/>
      </c>
      <c r="M106" s="171" t="str">
        <f t="shared" si="14"/>
        <v/>
      </c>
      <c r="N106" s="177" t="str">
        <f t="shared" si="17"/>
        <v/>
      </c>
      <c r="O106" s="178" t="str">
        <f>IF(A106="","",IF(N106=0,0,0.8*H106/21.7*'1044Af Demande'!$B$30))</f>
        <v/>
      </c>
      <c r="P106" s="168" t="str">
        <f t="shared" si="18"/>
        <v/>
      </c>
      <c r="Q106" s="174" t="str">
        <f>IF(A106="","",M106*'1044Af Demande'!$B$31)</f>
        <v/>
      </c>
      <c r="R106" s="175" t="str">
        <f t="shared" si="15"/>
        <v/>
      </c>
      <c r="S106" s="12"/>
    </row>
    <row r="107" spans="1:19" ht="16.95" customHeight="1">
      <c r="A107" s="13" t="str">
        <f>IF('1044Bf Données de base trav.'!A103="","",'1044Bf Données de base trav.'!A103)</f>
        <v/>
      </c>
      <c r="B107" s="58" t="str">
        <f>IF('1044Bf Données de base trav.'!B103="","",'1044Bf Données de base trav.'!B103)</f>
        <v/>
      </c>
      <c r="C107" s="59" t="str">
        <f>IF('1044Bf Données de base trav.'!C103="","",'1044Bf Données de base trav.'!C103)</f>
        <v/>
      </c>
      <c r="D107" s="176" t="str">
        <f>IF('1044Bf Données de base trav.'!G103-'1044Bf Données de base trav.'!H103&lt;=0,"",'1044Bf Données de base trav.'!G103-'1044Bf Données de base trav.'!H103)</f>
        <v/>
      </c>
      <c r="E107" s="174" t="str">
        <f>IF('1044Bf Données de base trav.'!I103="","",'1044Bf Données de base trav.'!I103)</f>
        <v/>
      </c>
      <c r="F107" s="165" t="str">
        <f>IF('1044Bf Données de base trav.'!A103="","",IF('1044Bf Données de base trav.'!G103=0,0,E107/D107))</f>
        <v/>
      </c>
      <c r="G107" s="176" t="str">
        <f>IF(A107="","",IF('1044Bf Données de base trav.'!J103&gt;'1044Af Demande'!$B$28,'1044Af Demande'!$B$28,'1044Bf Données de base trav.'!J103))</f>
        <v/>
      </c>
      <c r="H107" s="166" t="str">
        <f>IF('1044Bf Données de base trav.'!A103="","",IF(F107*21.7&gt;'1044Af Demande'!$B$28,'1044Af Demande'!$B$28,F107*21.7))</f>
        <v/>
      </c>
      <c r="I107" s="167" t="str">
        <f t="shared" si="16"/>
        <v/>
      </c>
      <c r="J107" s="168" t="str">
        <f>IF('1044Bf Données de base trav.'!K103="","",'1044Bf Données de base trav.'!K103)</f>
        <v/>
      </c>
      <c r="K107" s="174" t="str">
        <f t="shared" si="12"/>
        <v/>
      </c>
      <c r="L107" s="170" t="str">
        <f t="shared" si="13"/>
        <v/>
      </c>
      <c r="M107" s="171" t="str">
        <f t="shared" si="14"/>
        <v/>
      </c>
      <c r="N107" s="177" t="str">
        <f t="shared" si="17"/>
        <v/>
      </c>
      <c r="O107" s="178" t="str">
        <f>IF(A107="","",IF(N107=0,0,0.8*H107/21.7*'1044Af Demande'!$B$30))</f>
        <v/>
      </c>
      <c r="P107" s="168" t="str">
        <f t="shared" si="18"/>
        <v/>
      </c>
      <c r="Q107" s="174" t="str">
        <f>IF(A107="","",M107*'1044Af Demande'!$B$31)</f>
        <v/>
      </c>
      <c r="R107" s="175" t="str">
        <f t="shared" si="15"/>
        <v/>
      </c>
      <c r="S107" s="12"/>
    </row>
    <row r="108" spans="1:19" ht="16.95" customHeight="1">
      <c r="A108" s="13" t="str">
        <f>IF('1044Bf Données de base trav.'!A104="","",'1044Bf Données de base trav.'!A104)</f>
        <v/>
      </c>
      <c r="B108" s="58" t="str">
        <f>IF('1044Bf Données de base trav.'!B104="","",'1044Bf Données de base trav.'!B104)</f>
        <v/>
      </c>
      <c r="C108" s="59" t="str">
        <f>IF('1044Bf Données de base trav.'!C104="","",'1044Bf Données de base trav.'!C104)</f>
        <v/>
      </c>
      <c r="D108" s="176" t="str">
        <f>IF('1044Bf Données de base trav.'!G104-'1044Bf Données de base trav.'!H104&lt;=0,"",'1044Bf Données de base trav.'!G104-'1044Bf Données de base trav.'!H104)</f>
        <v/>
      </c>
      <c r="E108" s="174" t="str">
        <f>IF('1044Bf Données de base trav.'!I104="","",'1044Bf Données de base trav.'!I104)</f>
        <v/>
      </c>
      <c r="F108" s="165" t="str">
        <f>IF('1044Bf Données de base trav.'!A104="","",IF('1044Bf Données de base trav.'!G104=0,0,E108/D108))</f>
        <v/>
      </c>
      <c r="G108" s="176" t="str">
        <f>IF(A108="","",IF('1044Bf Données de base trav.'!J104&gt;'1044Af Demande'!$B$28,'1044Af Demande'!$B$28,'1044Bf Données de base trav.'!J104))</f>
        <v/>
      </c>
      <c r="H108" s="166" t="str">
        <f>IF('1044Bf Données de base trav.'!A104="","",IF(F108*21.7&gt;'1044Af Demande'!$B$28,'1044Af Demande'!$B$28,F108*21.7))</f>
        <v/>
      </c>
      <c r="I108" s="167" t="str">
        <f t="shared" si="16"/>
        <v/>
      </c>
      <c r="J108" s="168" t="str">
        <f>IF('1044Bf Données de base trav.'!K104="","",'1044Bf Données de base trav.'!K104)</f>
        <v/>
      </c>
      <c r="K108" s="174" t="str">
        <f t="shared" si="12"/>
        <v/>
      </c>
      <c r="L108" s="170" t="str">
        <f t="shared" ref="L108:L110" si="19">IF(A108="","",IF(K108+J108&lt;=0,0,K108+J108))</f>
        <v/>
      </c>
      <c r="M108" s="171" t="str">
        <f t="shared" si="14"/>
        <v/>
      </c>
      <c r="N108" s="177" t="str">
        <f t="shared" si="17"/>
        <v/>
      </c>
      <c r="O108" s="178" t="str">
        <f>IF(A108="","",IF(N108=0,0,0.8*H108/21.7*'1044Af Demande'!$B$30))</f>
        <v/>
      </c>
      <c r="P108" s="168" t="str">
        <f t="shared" si="18"/>
        <v/>
      </c>
      <c r="Q108" s="174" t="str">
        <f>IF(A108="","",M108*'1044Af Demande'!$B$31)</f>
        <v/>
      </c>
      <c r="R108" s="175" t="str">
        <f t="shared" ref="R108:R110" si="20">IF(A108="","",P108+Q108)</f>
        <v/>
      </c>
      <c r="S108" s="12"/>
    </row>
    <row r="109" spans="1:19" ht="16.95" customHeight="1">
      <c r="A109" s="13" t="str">
        <f>IF('1044Bf Données de base trav.'!A105="","",'1044Bf Données de base trav.'!A105)</f>
        <v/>
      </c>
      <c r="B109" s="58" t="str">
        <f>IF('1044Bf Données de base trav.'!B105="","",'1044Bf Données de base trav.'!B105)</f>
        <v/>
      </c>
      <c r="C109" s="59" t="str">
        <f>IF('1044Bf Données de base trav.'!C105="","",'1044Bf Données de base trav.'!C105)</f>
        <v/>
      </c>
      <c r="D109" s="176" t="str">
        <f>IF('1044Bf Données de base trav.'!G105-'1044Bf Données de base trav.'!H105&lt;=0,"",'1044Bf Données de base trav.'!G105-'1044Bf Données de base trav.'!H105)</f>
        <v/>
      </c>
      <c r="E109" s="174" t="str">
        <f>IF('1044Bf Données de base trav.'!I105="","",'1044Bf Données de base trav.'!I105)</f>
        <v/>
      </c>
      <c r="F109" s="165" t="str">
        <f>IF('1044Bf Données de base trav.'!A105="","",IF('1044Bf Données de base trav.'!G105=0,0,E109/D109))</f>
        <v/>
      </c>
      <c r="G109" s="176" t="str">
        <f>IF(A109="","",IF('1044Bf Données de base trav.'!J105&gt;'1044Af Demande'!$B$28,'1044Af Demande'!$B$28,'1044Bf Données de base trav.'!J105))</f>
        <v/>
      </c>
      <c r="H109" s="166" t="str">
        <f>IF('1044Bf Données de base trav.'!A105="","",IF(F109*21.7&gt;'1044Af Demande'!$B$28,'1044Af Demande'!$B$28,F109*21.7))</f>
        <v/>
      </c>
      <c r="I109" s="167" t="str">
        <f t="shared" si="16"/>
        <v/>
      </c>
      <c r="J109" s="168" t="str">
        <f>IF('1044Bf Données de base trav.'!K105="","",'1044Bf Données de base trav.'!K105)</f>
        <v/>
      </c>
      <c r="K109" s="174" t="str">
        <f t="shared" si="12"/>
        <v/>
      </c>
      <c r="L109" s="170" t="str">
        <f t="shared" si="19"/>
        <v/>
      </c>
      <c r="M109" s="171" t="str">
        <f t="shared" si="14"/>
        <v/>
      </c>
      <c r="N109" s="177" t="str">
        <f t="shared" si="17"/>
        <v/>
      </c>
      <c r="O109" s="178" t="str">
        <f>IF(A109="","",IF(N109=0,0,0.8*H109/21.7*'1044Af Demande'!$B$30))</f>
        <v/>
      </c>
      <c r="P109" s="168" t="str">
        <f t="shared" si="18"/>
        <v/>
      </c>
      <c r="Q109" s="174" t="str">
        <f>IF(A109="","",M109*'1044Af Demande'!$B$31)</f>
        <v/>
      </c>
      <c r="R109" s="175" t="str">
        <f t="shared" si="20"/>
        <v/>
      </c>
      <c r="S109" s="12"/>
    </row>
    <row r="110" spans="1:19" ht="16.95" customHeight="1">
      <c r="A110" s="13" t="str">
        <f>IF('1044Bf Données de base trav.'!A106="","",'1044Bf Données de base trav.'!A106)</f>
        <v/>
      </c>
      <c r="B110" s="58" t="str">
        <f>IF('1044Bf Données de base trav.'!B106="","",'1044Bf Données de base trav.'!B106)</f>
        <v/>
      </c>
      <c r="C110" s="59" t="str">
        <f>IF('1044Bf Données de base trav.'!C106="","",'1044Bf Données de base trav.'!C106)</f>
        <v/>
      </c>
      <c r="D110" s="176" t="str">
        <f>IF('1044Bf Données de base trav.'!G106-'1044Bf Données de base trav.'!H106&lt;=0,"",'1044Bf Données de base trav.'!G106-'1044Bf Données de base trav.'!H106)</f>
        <v/>
      </c>
      <c r="E110" s="174" t="str">
        <f>IF('1044Bf Données de base trav.'!I106="","",'1044Bf Données de base trav.'!I106)</f>
        <v/>
      </c>
      <c r="F110" s="165" t="str">
        <f>IF('1044Bf Données de base trav.'!A106="","",IF('1044Bf Données de base trav.'!G106=0,0,E110/D110))</f>
        <v/>
      </c>
      <c r="G110" s="176" t="str">
        <f>IF(A110="","",IF('1044Bf Données de base trav.'!J106&gt;'1044Af Demande'!$B$28,'1044Af Demande'!$B$28,'1044Bf Données de base trav.'!J106))</f>
        <v/>
      </c>
      <c r="H110" s="166" t="str">
        <f>IF('1044Bf Données de base trav.'!A106="","",IF(F110*21.7&gt;'1044Af Demande'!$B$28,'1044Af Demande'!$B$28,F110*21.7))</f>
        <v/>
      </c>
      <c r="I110" s="167" t="str">
        <f t="shared" si="16"/>
        <v/>
      </c>
      <c r="J110" s="168" t="str">
        <f>IF('1044Bf Données de base trav.'!K106="","",'1044Bf Données de base trav.'!K106)</f>
        <v/>
      </c>
      <c r="K110" s="174" t="str">
        <f t="shared" si="12"/>
        <v/>
      </c>
      <c r="L110" s="170" t="str">
        <f t="shared" si="19"/>
        <v/>
      </c>
      <c r="M110" s="171" t="str">
        <f t="shared" si="14"/>
        <v/>
      </c>
      <c r="N110" s="177" t="str">
        <f t="shared" si="17"/>
        <v/>
      </c>
      <c r="O110" s="178" t="str">
        <f>IF(A110="","",IF(N110=0,0,0.8*H110/21.7*'1044Af Demande'!$B$30))</f>
        <v/>
      </c>
      <c r="P110" s="168" t="str">
        <f t="shared" si="18"/>
        <v/>
      </c>
      <c r="Q110" s="174" t="str">
        <f>IF(A110="","",M110*'1044Af Demande'!$B$31)</f>
        <v/>
      </c>
      <c r="R110" s="175" t="str">
        <f t="shared" si="20"/>
        <v/>
      </c>
      <c r="S110" s="12"/>
    </row>
    <row r="111" spans="1:19" ht="16.95" customHeight="1">
      <c r="A111" s="13" t="str">
        <f>IF('1044Bf Données de base trav.'!A107="","",'1044Bf Données de base trav.'!A107)</f>
        <v/>
      </c>
      <c r="B111" s="58" t="str">
        <f>IF('1044Bf Données de base trav.'!B107="","",'1044Bf Données de base trav.'!B107)</f>
        <v/>
      </c>
      <c r="C111" s="59" t="str">
        <f>IF('1044Bf Données de base trav.'!C107="","",'1044Bf Données de base trav.'!C107)</f>
        <v/>
      </c>
      <c r="D111" s="176" t="str">
        <f>IF('1044Bf Données de base trav.'!G107-'1044Bf Données de base trav.'!H107&lt;=0,"",'1044Bf Données de base trav.'!G107-'1044Bf Données de base trav.'!H107)</f>
        <v/>
      </c>
      <c r="E111" s="174" t="str">
        <f>IF('1044Bf Données de base trav.'!I107="","",'1044Bf Données de base trav.'!I107)</f>
        <v/>
      </c>
      <c r="F111" s="165" t="str">
        <f>IF('1044Bf Données de base trav.'!A107="","",IF('1044Bf Données de base trav.'!G107=0,0,E111/D111))</f>
        <v/>
      </c>
      <c r="G111" s="176" t="str">
        <f>IF(A111="","",IF('1044Bf Données de base trav.'!J107&gt;'1044Af Demande'!$B$28,'1044Af Demande'!$B$28,'1044Bf Données de base trav.'!J107))</f>
        <v/>
      </c>
      <c r="H111" s="166" t="str">
        <f>IF('1044Bf Données de base trav.'!A107="","",IF(F111*21.7&gt;'1044Af Demande'!$B$28,'1044Af Demande'!$B$28,F111*21.7))</f>
        <v/>
      </c>
      <c r="I111" s="167" t="str">
        <f t="shared" ref="I111:I174" si="21">IF(A111="","",H111*0.8)</f>
        <v/>
      </c>
      <c r="J111" s="168" t="str">
        <f>IF('1044Bf Données de base trav.'!K107="","",'1044Bf Données de base trav.'!K107)</f>
        <v/>
      </c>
      <c r="K111" s="174" t="str">
        <f t="shared" ref="K111:K174" si="22">IF(A111="","",G111-H111)</f>
        <v/>
      </c>
      <c r="L111" s="170" t="str">
        <f t="shared" ref="L111:L174" si="23">IF(A111="","",IF(K111+J111&lt;=0,0,K111+J111))</f>
        <v/>
      </c>
      <c r="M111" s="171" t="str">
        <f t="shared" ref="M111:M174" si="24">IF(A111="","",IF(G111&lt;I111,IF(AND(H111-G111-J111&gt;0,H111-G111-J111&gt;H111-I111),H111-G111-J111,0),0))</f>
        <v/>
      </c>
      <c r="N111" s="177" t="str">
        <f t="shared" ref="N111:N174" si="25">IF(A111="","",M111*0.8)</f>
        <v/>
      </c>
      <c r="O111" s="178" t="str">
        <f>IF(A111="","",IF(N111=0,0,0.8*H111/21.7*'1044Af Demande'!$B$30))</f>
        <v/>
      </c>
      <c r="P111" s="168" t="str">
        <f t="shared" ref="P111:P174" si="26">IF(A111="","",IF(N111-O111&lt;0,0,N111-O111))</f>
        <v/>
      </c>
      <c r="Q111" s="174" t="str">
        <f>IF(A111="","",M111*'1044Af Demande'!$B$31)</f>
        <v/>
      </c>
      <c r="R111" s="175" t="str">
        <f t="shared" ref="R111:R174" si="27">IF(A111="","",P111+Q111)</f>
        <v/>
      </c>
      <c r="S111" s="12"/>
    </row>
    <row r="112" spans="1:19" ht="16.95" customHeight="1">
      <c r="A112" s="13" t="str">
        <f>IF('1044Bf Données de base trav.'!A108="","",'1044Bf Données de base trav.'!A108)</f>
        <v/>
      </c>
      <c r="B112" s="58" t="str">
        <f>IF('1044Bf Données de base trav.'!B108="","",'1044Bf Données de base trav.'!B108)</f>
        <v/>
      </c>
      <c r="C112" s="59" t="str">
        <f>IF('1044Bf Données de base trav.'!C108="","",'1044Bf Données de base trav.'!C108)</f>
        <v/>
      </c>
      <c r="D112" s="176" t="str">
        <f>IF('1044Bf Données de base trav.'!G108-'1044Bf Données de base trav.'!H108&lt;=0,"",'1044Bf Données de base trav.'!G108-'1044Bf Données de base trav.'!H108)</f>
        <v/>
      </c>
      <c r="E112" s="174" t="str">
        <f>IF('1044Bf Données de base trav.'!I108="","",'1044Bf Données de base trav.'!I108)</f>
        <v/>
      </c>
      <c r="F112" s="165" t="str">
        <f>IF('1044Bf Données de base trav.'!A108="","",IF('1044Bf Données de base trav.'!G108=0,0,E112/D112))</f>
        <v/>
      </c>
      <c r="G112" s="176" t="str">
        <f>IF(A112="","",IF('1044Bf Données de base trav.'!J108&gt;'1044Af Demande'!$B$28,'1044Af Demande'!$B$28,'1044Bf Données de base trav.'!J108))</f>
        <v/>
      </c>
      <c r="H112" s="166" t="str">
        <f>IF('1044Bf Données de base trav.'!A108="","",IF(F112*21.7&gt;'1044Af Demande'!$B$28,'1044Af Demande'!$B$28,F112*21.7))</f>
        <v/>
      </c>
      <c r="I112" s="167" t="str">
        <f t="shared" si="21"/>
        <v/>
      </c>
      <c r="J112" s="168" t="str">
        <f>IF('1044Bf Données de base trav.'!K108="","",'1044Bf Données de base trav.'!K108)</f>
        <v/>
      </c>
      <c r="K112" s="174" t="str">
        <f t="shared" si="22"/>
        <v/>
      </c>
      <c r="L112" s="170" t="str">
        <f t="shared" si="23"/>
        <v/>
      </c>
      <c r="M112" s="171" t="str">
        <f t="shared" si="24"/>
        <v/>
      </c>
      <c r="N112" s="177" t="str">
        <f t="shared" si="25"/>
        <v/>
      </c>
      <c r="O112" s="178" t="str">
        <f>IF(A112="","",IF(N112=0,0,0.8*H112/21.7*'1044Af Demande'!$B$30))</f>
        <v/>
      </c>
      <c r="P112" s="168" t="str">
        <f t="shared" si="26"/>
        <v/>
      </c>
      <c r="Q112" s="174" t="str">
        <f>IF(A112="","",M112*'1044Af Demande'!$B$31)</f>
        <v/>
      </c>
      <c r="R112" s="175" t="str">
        <f t="shared" si="27"/>
        <v/>
      </c>
      <c r="S112" s="12"/>
    </row>
    <row r="113" spans="1:19" ht="16.95" customHeight="1">
      <c r="A113" s="13" t="str">
        <f>IF('1044Bf Données de base trav.'!A109="","",'1044Bf Données de base trav.'!A109)</f>
        <v/>
      </c>
      <c r="B113" s="58" t="str">
        <f>IF('1044Bf Données de base trav.'!B109="","",'1044Bf Données de base trav.'!B109)</f>
        <v/>
      </c>
      <c r="C113" s="59" t="str">
        <f>IF('1044Bf Données de base trav.'!C109="","",'1044Bf Données de base trav.'!C109)</f>
        <v/>
      </c>
      <c r="D113" s="176" t="str">
        <f>IF('1044Bf Données de base trav.'!G109-'1044Bf Données de base trav.'!H109&lt;=0,"",'1044Bf Données de base trav.'!G109-'1044Bf Données de base trav.'!H109)</f>
        <v/>
      </c>
      <c r="E113" s="174" t="str">
        <f>IF('1044Bf Données de base trav.'!I109="","",'1044Bf Données de base trav.'!I109)</f>
        <v/>
      </c>
      <c r="F113" s="165" t="str">
        <f>IF('1044Bf Données de base trav.'!A109="","",IF('1044Bf Données de base trav.'!G109=0,0,E113/D113))</f>
        <v/>
      </c>
      <c r="G113" s="176" t="str">
        <f>IF(A113="","",IF('1044Bf Données de base trav.'!J109&gt;'1044Af Demande'!$B$28,'1044Af Demande'!$B$28,'1044Bf Données de base trav.'!J109))</f>
        <v/>
      </c>
      <c r="H113" s="166" t="str">
        <f>IF('1044Bf Données de base trav.'!A109="","",IF(F113*21.7&gt;'1044Af Demande'!$B$28,'1044Af Demande'!$B$28,F113*21.7))</f>
        <v/>
      </c>
      <c r="I113" s="167" t="str">
        <f t="shared" si="21"/>
        <v/>
      </c>
      <c r="J113" s="168" t="str">
        <f>IF('1044Bf Données de base trav.'!K109="","",'1044Bf Données de base trav.'!K109)</f>
        <v/>
      </c>
      <c r="K113" s="174" t="str">
        <f t="shared" si="22"/>
        <v/>
      </c>
      <c r="L113" s="170" t="str">
        <f t="shared" si="23"/>
        <v/>
      </c>
      <c r="M113" s="171" t="str">
        <f t="shared" si="24"/>
        <v/>
      </c>
      <c r="N113" s="177" t="str">
        <f t="shared" si="25"/>
        <v/>
      </c>
      <c r="O113" s="178" t="str">
        <f>IF(A113="","",IF(N113=0,0,0.8*H113/21.7*'1044Af Demande'!$B$30))</f>
        <v/>
      </c>
      <c r="P113" s="168" t="str">
        <f t="shared" si="26"/>
        <v/>
      </c>
      <c r="Q113" s="174" t="str">
        <f>IF(A113="","",M113*'1044Af Demande'!$B$31)</f>
        <v/>
      </c>
      <c r="R113" s="175" t="str">
        <f t="shared" si="27"/>
        <v/>
      </c>
      <c r="S113" s="12"/>
    </row>
    <row r="114" spans="1:19" ht="16.95" customHeight="1">
      <c r="A114" s="13" t="str">
        <f>IF('1044Bf Données de base trav.'!A110="","",'1044Bf Données de base trav.'!A110)</f>
        <v/>
      </c>
      <c r="B114" s="58" t="str">
        <f>IF('1044Bf Données de base trav.'!B110="","",'1044Bf Données de base trav.'!B110)</f>
        <v/>
      </c>
      <c r="C114" s="59" t="str">
        <f>IF('1044Bf Données de base trav.'!C110="","",'1044Bf Données de base trav.'!C110)</f>
        <v/>
      </c>
      <c r="D114" s="176" t="str">
        <f>IF('1044Bf Données de base trav.'!G110-'1044Bf Données de base trav.'!H110&lt;=0,"",'1044Bf Données de base trav.'!G110-'1044Bf Données de base trav.'!H110)</f>
        <v/>
      </c>
      <c r="E114" s="174" t="str">
        <f>IF('1044Bf Données de base trav.'!I110="","",'1044Bf Données de base trav.'!I110)</f>
        <v/>
      </c>
      <c r="F114" s="165" t="str">
        <f>IF('1044Bf Données de base trav.'!A110="","",IF('1044Bf Données de base trav.'!G110=0,0,E114/D114))</f>
        <v/>
      </c>
      <c r="G114" s="176" t="str">
        <f>IF(A114="","",IF('1044Bf Données de base trav.'!J110&gt;'1044Af Demande'!$B$28,'1044Af Demande'!$B$28,'1044Bf Données de base trav.'!J110))</f>
        <v/>
      </c>
      <c r="H114" s="166" t="str">
        <f>IF('1044Bf Données de base trav.'!A110="","",IF(F114*21.7&gt;'1044Af Demande'!$B$28,'1044Af Demande'!$B$28,F114*21.7))</f>
        <v/>
      </c>
      <c r="I114" s="167" t="str">
        <f t="shared" si="21"/>
        <v/>
      </c>
      <c r="J114" s="168" t="str">
        <f>IF('1044Bf Données de base trav.'!K110="","",'1044Bf Données de base trav.'!K110)</f>
        <v/>
      </c>
      <c r="K114" s="174" t="str">
        <f t="shared" si="22"/>
        <v/>
      </c>
      <c r="L114" s="170" t="str">
        <f t="shared" si="23"/>
        <v/>
      </c>
      <c r="M114" s="171" t="str">
        <f t="shared" si="24"/>
        <v/>
      </c>
      <c r="N114" s="177" t="str">
        <f t="shared" si="25"/>
        <v/>
      </c>
      <c r="O114" s="178" t="str">
        <f>IF(A114="","",IF(N114=0,0,0.8*H114/21.7*'1044Af Demande'!$B$30))</f>
        <v/>
      </c>
      <c r="P114" s="168" t="str">
        <f t="shared" si="26"/>
        <v/>
      </c>
      <c r="Q114" s="174" t="str">
        <f>IF(A114="","",M114*'1044Af Demande'!$B$31)</f>
        <v/>
      </c>
      <c r="R114" s="175" t="str">
        <f t="shared" si="27"/>
        <v/>
      </c>
      <c r="S114" s="12"/>
    </row>
    <row r="115" spans="1:19" ht="16.95" customHeight="1">
      <c r="A115" s="13" t="str">
        <f>IF('1044Bf Données de base trav.'!A111="","",'1044Bf Données de base trav.'!A111)</f>
        <v/>
      </c>
      <c r="B115" s="58" t="str">
        <f>IF('1044Bf Données de base trav.'!B111="","",'1044Bf Données de base trav.'!B111)</f>
        <v/>
      </c>
      <c r="C115" s="59" t="str">
        <f>IF('1044Bf Données de base trav.'!C111="","",'1044Bf Données de base trav.'!C111)</f>
        <v/>
      </c>
      <c r="D115" s="176" t="str">
        <f>IF('1044Bf Données de base trav.'!G111-'1044Bf Données de base trav.'!H111&lt;=0,"",'1044Bf Données de base trav.'!G111-'1044Bf Données de base trav.'!H111)</f>
        <v/>
      </c>
      <c r="E115" s="174" t="str">
        <f>IF('1044Bf Données de base trav.'!I111="","",'1044Bf Données de base trav.'!I111)</f>
        <v/>
      </c>
      <c r="F115" s="165" t="str">
        <f>IF('1044Bf Données de base trav.'!A111="","",IF('1044Bf Données de base trav.'!G111=0,0,E115/D115))</f>
        <v/>
      </c>
      <c r="G115" s="176" t="str">
        <f>IF(A115="","",IF('1044Bf Données de base trav.'!J111&gt;'1044Af Demande'!$B$28,'1044Af Demande'!$B$28,'1044Bf Données de base trav.'!J111))</f>
        <v/>
      </c>
      <c r="H115" s="166" t="str">
        <f>IF('1044Bf Données de base trav.'!A111="","",IF(F115*21.7&gt;'1044Af Demande'!$B$28,'1044Af Demande'!$B$28,F115*21.7))</f>
        <v/>
      </c>
      <c r="I115" s="167" t="str">
        <f t="shared" si="21"/>
        <v/>
      </c>
      <c r="J115" s="168" t="str">
        <f>IF('1044Bf Données de base trav.'!K111="","",'1044Bf Données de base trav.'!K111)</f>
        <v/>
      </c>
      <c r="K115" s="174" t="str">
        <f t="shared" si="22"/>
        <v/>
      </c>
      <c r="L115" s="170" t="str">
        <f t="shared" si="23"/>
        <v/>
      </c>
      <c r="M115" s="171" t="str">
        <f t="shared" si="24"/>
        <v/>
      </c>
      <c r="N115" s="177" t="str">
        <f t="shared" si="25"/>
        <v/>
      </c>
      <c r="O115" s="178" t="str">
        <f>IF(A115="","",IF(N115=0,0,0.8*H115/21.7*'1044Af Demande'!$B$30))</f>
        <v/>
      </c>
      <c r="P115" s="168" t="str">
        <f t="shared" si="26"/>
        <v/>
      </c>
      <c r="Q115" s="174" t="str">
        <f>IF(A115="","",M115*'1044Af Demande'!$B$31)</f>
        <v/>
      </c>
      <c r="R115" s="175" t="str">
        <f t="shared" si="27"/>
        <v/>
      </c>
      <c r="S115" s="12"/>
    </row>
    <row r="116" spans="1:19" ht="16.95" customHeight="1">
      <c r="A116" s="13" t="str">
        <f>IF('1044Bf Données de base trav.'!A112="","",'1044Bf Données de base trav.'!A112)</f>
        <v/>
      </c>
      <c r="B116" s="58" t="str">
        <f>IF('1044Bf Données de base trav.'!B112="","",'1044Bf Données de base trav.'!B112)</f>
        <v/>
      </c>
      <c r="C116" s="59" t="str">
        <f>IF('1044Bf Données de base trav.'!C112="","",'1044Bf Données de base trav.'!C112)</f>
        <v/>
      </c>
      <c r="D116" s="176" t="str">
        <f>IF('1044Bf Données de base trav.'!G112-'1044Bf Données de base trav.'!H112&lt;=0,"",'1044Bf Données de base trav.'!G112-'1044Bf Données de base trav.'!H112)</f>
        <v/>
      </c>
      <c r="E116" s="174" t="str">
        <f>IF('1044Bf Données de base trav.'!I112="","",'1044Bf Données de base trav.'!I112)</f>
        <v/>
      </c>
      <c r="F116" s="165" t="str">
        <f>IF('1044Bf Données de base trav.'!A112="","",IF('1044Bf Données de base trav.'!G112=0,0,E116/D116))</f>
        <v/>
      </c>
      <c r="G116" s="176" t="str">
        <f>IF(A116="","",IF('1044Bf Données de base trav.'!J112&gt;'1044Af Demande'!$B$28,'1044Af Demande'!$B$28,'1044Bf Données de base trav.'!J112))</f>
        <v/>
      </c>
      <c r="H116" s="166" t="str">
        <f>IF('1044Bf Données de base trav.'!A112="","",IF(F116*21.7&gt;'1044Af Demande'!$B$28,'1044Af Demande'!$B$28,F116*21.7))</f>
        <v/>
      </c>
      <c r="I116" s="167" t="str">
        <f t="shared" si="21"/>
        <v/>
      </c>
      <c r="J116" s="168" t="str">
        <f>IF('1044Bf Données de base trav.'!K112="","",'1044Bf Données de base trav.'!K112)</f>
        <v/>
      </c>
      <c r="K116" s="174" t="str">
        <f t="shared" si="22"/>
        <v/>
      </c>
      <c r="L116" s="170" t="str">
        <f t="shared" si="23"/>
        <v/>
      </c>
      <c r="M116" s="171" t="str">
        <f t="shared" si="24"/>
        <v/>
      </c>
      <c r="N116" s="177" t="str">
        <f t="shared" si="25"/>
        <v/>
      </c>
      <c r="O116" s="178" t="str">
        <f>IF(A116="","",IF(N116=0,0,0.8*H116/21.7*'1044Af Demande'!$B$30))</f>
        <v/>
      </c>
      <c r="P116" s="168" t="str">
        <f t="shared" si="26"/>
        <v/>
      </c>
      <c r="Q116" s="174" t="str">
        <f>IF(A116="","",M116*'1044Af Demande'!$B$31)</f>
        <v/>
      </c>
      <c r="R116" s="175" t="str">
        <f t="shared" si="27"/>
        <v/>
      </c>
      <c r="S116" s="12"/>
    </row>
    <row r="117" spans="1:19" ht="16.95" customHeight="1">
      <c r="A117" s="13" t="str">
        <f>IF('1044Bf Données de base trav.'!A113="","",'1044Bf Données de base trav.'!A113)</f>
        <v/>
      </c>
      <c r="B117" s="58" t="str">
        <f>IF('1044Bf Données de base trav.'!B113="","",'1044Bf Données de base trav.'!B113)</f>
        <v/>
      </c>
      <c r="C117" s="59" t="str">
        <f>IF('1044Bf Données de base trav.'!C113="","",'1044Bf Données de base trav.'!C113)</f>
        <v/>
      </c>
      <c r="D117" s="176" t="str">
        <f>IF('1044Bf Données de base trav.'!G113-'1044Bf Données de base trav.'!H113&lt;=0,"",'1044Bf Données de base trav.'!G113-'1044Bf Données de base trav.'!H113)</f>
        <v/>
      </c>
      <c r="E117" s="174" t="str">
        <f>IF('1044Bf Données de base trav.'!I113="","",'1044Bf Données de base trav.'!I113)</f>
        <v/>
      </c>
      <c r="F117" s="165" t="str">
        <f>IF('1044Bf Données de base trav.'!A113="","",IF('1044Bf Données de base trav.'!G113=0,0,E117/D117))</f>
        <v/>
      </c>
      <c r="G117" s="176" t="str">
        <f>IF(A117="","",IF('1044Bf Données de base trav.'!J113&gt;'1044Af Demande'!$B$28,'1044Af Demande'!$B$28,'1044Bf Données de base trav.'!J113))</f>
        <v/>
      </c>
      <c r="H117" s="166" t="str">
        <f>IF('1044Bf Données de base trav.'!A113="","",IF(F117*21.7&gt;'1044Af Demande'!$B$28,'1044Af Demande'!$B$28,F117*21.7))</f>
        <v/>
      </c>
      <c r="I117" s="167" t="str">
        <f t="shared" si="21"/>
        <v/>
      </c>
      <c r="J117" s="168" t="str">
        <f>IF('1044Bf Données de base trav.'!K113="","",'1044Bf Données de base trav.'!K113)</f>
        <v/>
      </c>
      <c r="K117" s="174" t="str">
        <f t="shared" si="22"/>
        <v/>
      </c>
      <c r="L117" s="170" t="str">
        <f t="shared" si="23"/>
        <v/>
      </c>
      <c r="M117" s="171" t="str">
        <f t="shared" si="24"/>
        <v/>
      </c>
      <c r="N117" s="177" t="str">
        <f t="shared" si="25"/>
        <v/>
      </c>
      <c r="O117" s="178" t="str">
        <f>IF(A117="","",IF(N117=0,0,0.8*H117/21.7*'1044Af Demande'!$B$30))</f>
        <v/>
      </c>
      <c r="P117" s="168" t="str">
        <f t="shared" si="26"/>
        <v/>
      </c>
      <c r="Q117" s="174" t="str">
        <f>IF(A117="","",M117*'1044Af Demande'!$B$31)</f>
        <v/>
      </c>
      <c r="R117" s="175" t="str">
        <f t="shared" si="27"/>
        <v/>
      </c>
      <c r="S117" s="12"/>
    </row>
    <row r="118" spans="1:19" ht="16.95" customHeight="1">
      <c r="A118" s="13" t="str">
        <f>IF('1044Bf Données de base trav.'!A114="","",'1044Bf Données de base trav.'!A114)</f>
        <v/>
      </c>
      <c r="B118" s="58" t="str">
        <f>IF('1044Bf Données de base trav.'!B114="","",'1044Bf Données de base trav.'!B114)</f>
        <v/>
      </c>
      <c r="C118" s="59" t="str">
        <f>IF('1044Bf Données de base trav.'!C114="","",'1044Bf Données de base trav.'!C114)</f>
        <v/>
      </c>
      <c r="D118" s="176" t="str">
        <f>IF('1044Bf Données de base trav.'!G114-'1044Bf Données de base trav.'!H114&lt;=0,"",'1044Bf Données de base trav.'!G114-'1044Bf Données de base trav.'!H114)</f>
        <v/>
      </c>
      <c r="E118" s="174" t="str">
        <f>IF('1044Bf Données de base trav.'!I114="","",'1044Bf Données de base trav.'!I114)</f>
        <v/>
      </c>
      <c r="F118" s="165" t="str">
        <f>IF('1044Bf Données de base trav.'!A114="","",IF('1044Bf Données de base trav.'!G114=0,0,E118/D118))</f>
        <v/>
      </c>
      <c r="G118" s="176" t="str">
        <f>IF(A118="","",IF('1044Bf Données de base trav.'!J114&gt;'1044Af Demande'!$B$28,'1044Af Demande'!$B$28,'1044Bf Données de base trav.'!J114))</f>
        <v/>
      </c>
      <c r="H118" s="166" t="str">
        <f>IF('1044Bf Données de base trav.'!A114="","",IF(F118*21.7&gt;'1044Af Demande'!$B$28,'1044Af Demande'!$B$28,F118*21.7))</f>
        <v/>
      </c>
      <c r="I118" s="167" t="str">
        <f t="shared" si="21"/>
        <v/>
      </c>
      <c r="J118" s="168" t="str">
        <f>IF('1044Bf Données de base trav.'!K114="","",'1044Bf Données de base trav.'!K114)</f>
        <v/>
      </c>
      <c r="K118" s="174" t="str">
        <f t="shared" si="22"/>
        <v/>
      </c>
      <c r="L118" s="170" t="str">
        <f t="shared" si="23"/>
        <v/>
      </c>
      <c r="M118" s="171" t="str">
        <f t="shared" si="24"/>
        <v/>
      </c>
      <c r="N118" s="177" t="str">
        <f t="shared" si="25"/>
        <v/>
      </c>
      <c r="O118" s="178" t="str">
        <f>IF(A118="","",IF(N118=0,0,0.8*H118/21.7*'1044Af Demande'!$B$30))</f>
        <v/>
      </c>
      <c r="P118" s="168" t="str">
        <f t="shared" si="26"/>
        <v/>
      </c>
      <c r="Q118" s="174" t="str">
        <f>IF(A118="","",M118*'1044Af Demande'!$B$31)</f>
        <v/>
      </c>
      <c r="R118" s="175" t="str">
        <f t="shared" si="27"/>
        <v/>
      </c>
      <c r="S118" s="12"/>
    </row>
    <row r="119" spans="1:19" ht="16.95" customHeight="1">
      <c r="A119" s="13" t="str">
        <f>IF('1044Bf Données de base trav.'!A115="","",'1044Bf Données de base trav.'!A115)</f>
        <v/>
      </c>
      <c r="B119" s="58" t="str">
        <f>IF('1044Bf Données de base trav.'!B115="","",'1044Bf Données de base trav.'!B115)</f>
        <v/>
      </c>
      <c r="C119" s="59" t="str">
        <f>IF('1044Bf Données de base trav.'!C115="","",'1044Bf Données de base trav.'!C115)</f>
        <v/>
      </c>
      <c r="D119" s="176" t="str">
        <f>IF('1044Bf Données de base trav.'!G115-'1044Bf Données de base trav.'!H115&lt;=0,"",'1044Bf Données de base trav.'!G115-'1044Bf Données de base trav.'!H115)</f>
        <v/>
      </c>
      <c r="E119" s="174" t="str">
        <f>IF('1044Bf Données de base trav.'!I115="","",'1044Bf Données de base trav.'!I115)</f>
        <v/>
      </c>
      <c r="F119" s="165" t="str">
        <f>IF('1044Bf Données de base trav.'!A115="","",IF('1044Bf Données de base trav.'!G115=0,0,E119/D119))</f>
        <v/>
      </c>
      <c r="G119" s="176" t="str">
        <f>IF(A119="","",IF('1044Bf Données de base trav.'!J115&gt;'1044Af Demande'!$B$28,'1044Af Demande'!$B$28,'1044Bf Données de base trav.'!J115))</f>
        <v/>
      </c>
      <c r="H119" s="166" t="str">
        <f>IF('1044Bf Données de base trav.'!A115="","",IF(F119*21.7&gt;'1044Af Demande'!$B$28,'1044Af Demande'!$B$28,F119*21.7))</f>
        <v/>
      </c>
      <c r="I119" s="167" t="str">
        <f t="shared" si="21"/>
        <v/>
      </c>
      <c r="J119" s="168" t="str">
        <f>IF('1044Bf Données de base trav.'!K115="","",'1044Bf Données de base trav.'!K115)</f>
        <v/>
      </c>
      <c r="K119" s="174" t="str">
        <f t="shared" si="22"/>
        <v/>
      </c>
      <c r="L119" s="170" t="str">
        <f t="shared" si="23"/>
        <v/>
      </c>
      <c r="M119" s="171" t="str">
        <f t="shared" si="24"/>
        <v/>
      </c>
      <c r="N119" s="177" t="str">
        <f t="shared" si="25"/>
        <v/>
      </c>
      <c r="O119" s="178" t="str">
        <f>IF(A119="","",IF(N119=0,0,0.8*H119/21.7*'1044Af Demande'!$B$30))</f>
        <v/>
      </c>
      <c r="P119" s="168" t="str">
        <f t="shared" si="26"/>
        <v/>
      </c>
      <c r="Q119" s="174" t="str">
        <f>IF(A119="","",M119*'1044Af Demande'!$B$31)</f>
        <v/>
      </c>
      <c r="R119" s="175" t="str">
        <f t="shared" si="27"/>
        <v/>
      </c>
      <c r="S119" s="12"/>
    </row>
    <row r="120" spans="1:19" ht="16.95" customHeight="1">
      <c r="A120" s="13" t="str">
        <f>IF('1044Bf Données de base trav.'!A116="","",'1044Bf Données de base trav.'!A116)</f>
        <v/>
      </c>
      <c r="B120" s="58" t="str">
        <f>IF('1044Bf Données de base trav.'!B116="","",'1044Bf Données de base trav.'!B116)</f>
        <v/>
      </c>
      <c r="C120" s="59" t="str">
        <f>IF('1044Bf Données de base trav.'!C116="","",'1044Bf Données de base trav.'!C116)</f>
        <v/>
      </c>
      <c r="D120" s="176" t="str">
        <f>IF('1044Bf Données de base trav.'!G116-'1044Bf Données de base trav.'!H116&lt;=0,"",'1044Bf Données de base trav.'!G116-'1044Bf Données de base trav.'!H116)</f>
        <v/>
      </c>
      <c r="E120" s="174" t="str">
        <f>IF('1044Bf Données de base trav.'!I116="","",'1044Bf Données de base trav.'!I116)</f>
        <v/>
      </c>
      <c r="F120" s="165" t="str">
        <f>IF('1044Bf Données de base trav.'!A116="","",IF('1044Bf Données de base trav.'!G116=0,0,E120/D120))</f>
        <v/>
      </c>
      <c r="G120" s="176" t="str">
        <f>IF(A120="","",IF('1044Bf Données de base trav.'!J116&gt;'1044Af Demande'!$B$28,'1044Af Demande'!$B$28,'1044Bf Données de base trav.'!J116))</f>
        <v/>
      </c>
      <c r="H120" s="166" t="str">
        <f>IF('1044Bf Données de base trav.'!A116="","",IF(F120*21.7&gt;'1044Af Demande'!$B$28,'1044Af Demande'!$B$28,F120*21.7))</f>
        <v/>
      </c>
      <c r="I120" s="167" t="str">
        <f t="shared" si="21"/>
        <v/>
      </c>
      <c r="J120" s="168" t="str">
        <f>IF('1044Bf Données de base trav.'!K116="","",'1044Bf Données de base trav.'!K116)</f>
        <v/>
      </c>
      <c r="K120" s="174" t="str">
        <f t="shared" si="22"/>
        <v/>
      </c>
      <c r="L120" s="170" t="str">
        <f t="shared" si="23"/>
        <v/>
      </c>
      <c r="M120" s="171" t="str">
        <f t="shared" si="24"/>
        <v/>
      </c>
      <c r="N120" s="177" t="str">
        <f t="shared" si="25"/>
        <v/>
      </c>
      <c r="O120" s="178" t="str">
        <f>IF(A120="","",IF(N120=0,0,0.8*H120/21.7*'1044Af Demande'!$B$30))</f>
        <v/>
      </c>
      <c r="P120" s="168" t="str">
        <f t="shared" si="26"/>
        <v/>
      </c>
      <c r="Q120" s="174" t="str">
        <f>IF(A120="","",M120*'1044Af Demande'!$B$31)</f>
        <v/>
      </c>
      <c r="R120" s="175" t="str">
        <f t="shared" si="27"/>
        <v/>
      </c>
      <c r="S120" s="12"/>
    </row>
    <row r="121" spans="1:19" ht="16.95" customHeight="1">
      <c r="A121" s="13" t="str">
        <f>IF('1044Bf Données de base trav.'!A117="","",'1044Bf Données de base trav.'!A117)</f>
        <v/>
      </c>
      <c r="B121" s="58" t="str">
        <f>IF('1044Bf Données de base trav.'!B117="","",'1044Bf Données de base trav.'!B117)</f>
        <v/>
      </c>
      <c r="C121" s="59" t="str">
        <f>IF('1044Bf Données de base trav.'!C117="","",'1044Bf Données de base trav.'!C117)</f>
        <v/>
      </c>
      <c r="D121" s="176" t="str">
        <f>IF('1044Bf Données de base trav.'!G117-'1044Bf Données de base trav.'!H117&lt;=0,"",'1044Bf Données de base trav.'!G117-'1044Bf Données de base trav.'!H117)</f>
        <v/>
      </c>
      <c r="E121" s="174" t="str">
        <f>IF('1044Bf Données de base trav.'!I117="","",'1044Bf Données de base trav.'!I117)</f>
        <v/>
      </c>
      <c r="F121" s="165" t="str">
        <f>IF('1044Bf Données de base trav.'!A117="","",IF('1044Bf Données de base trav.'!G117=0,0,E121/D121))</f>
        <v/>
      </c>
      <c r="G121" s="176" t="str">
        <f>IF(A121="","",IF('1044Bf Données de base trav.'!J117&gt;'1044Af Demande'!$B$28,'1044Af Demande'!$B$28,'1044Bf Données de base trav.'!J117))</f>
        <v/>
      </c>
      <c r="H121" s="166" t="str">
        <f>IF('1044Bf Données de base trav.'!A117="","",IF(F121*21.7&gt;'1044Af Demande'!$B$28,'1044Af Demande'!$B$28,F121*21.7))</f>
        <v/>
      </c>
      <c r="I121" s="167" t="str">
        <f t="shared" si="21"/>
        <v/>
      </c>
      <c r="J121" s="168" t="str">
        <f>IF('1044Bf Données de base trav.'!K117="","",'1044Bf Données de base trav.'!K117)</f>
        <v/>
      </c>
      <c r="K121" s="174" t="str">
        <f t="shared" si="22"/>
        <v/>
      </c>
      <c r="L121" s="170" t="str">
        <f t="shared" si="23"/>
        <v/>
      </c>
      <c r="M121" s="171" t="str">
        <f t="shared" si="24"/>
        <v/>
      </c>
      <c r="N121" s="177" t="str">
        <f t="shared" si="25"/>
        <v/>
      </c>
      <c r="O121" s="178" t="str">
        <f>IF(A121="","",IF(N121=0,0,0.8*H121/21.7*'1044Af Demande'!$B$30))</f>
        <v/>
      </c>
      <c r="P121" s="168" t="str">
        <f t="shared" si="26"/>
        <v/>
      </c>
      <c r="Q121" s="174" t="str">
        <f>IF(A121="","",M121*'1044Af Demande'!$B$31)</f>
        <v/>
      </c>
      <c r="R121" s="175" t="str">
        <f t="shared" si="27"/>
        <v/>
      </c>
      <c r="S121" s="12"/>
    </row>
    <row r="122" spans="1:19" ht="16.95" customHeight="1">
      <c r="A122" s="13" t="str">
        <f>IF('1044Bf Données de base trav.'!A118="","",'1044Bf Données de base trav.'!A118)</f>
        <v/>
      </c>
      <c r="B122" s="58" t="str">
        <f>IF('1044Bf Données de base trav.'!B118="","",'1044Bf Données de base trav.'!B118)</f>
        <v/>
      </c>
      <c r="C122" s="59" t="str">
        <f>IF('1044Bf Données de base trav.'!C118="","",'1044Bf Données de base trav.'!C118)</f>
        <v/>
      </c>
      <c r="D122" s="176" t="str">
        <f>IF('1044Bf Données de base trav.'!G118-'1044Bf Données de base trav.'!H118&lt;=0,"",'1044Bf Données de base trav.'!G118-'1044Bf Données de base trav.'!H118)</f>
        <v/>
      </c>
      <c r="E122" s="174" t="str">
        <f>IF('1044Bf Données de base trav.'!I118="","",'1044Bf Données de base trav.'!I118)</f>
        <v/>
      </c>
      <c r="F122" s="165" t="str">
        <f>IF('1044Bf Données de base trav.'!A118="","",IF('1044Bf Données de base trav.'!G118=0,0,E122/D122))</f>
        <v/>
      </c>
      <c r="G122" s="176" t="str">
        <f>IF(A122="","",IF('1044Bf Données de base trav.'!J118&gt;'1044Af Demande'!$B$28,'1044Af Demande'!$B$28,'1044Bf Données de base trav.'!J118))</f>
        <v/>
      </c>
      <c r="H122" s="166" t="str">
        <f>IF('1044Bf Données de base trav.'!A118="","",IF(F122*21.7&gt;'1044Af Demande'!$B$28,'1044Af Demande'!$B$28,F122*21.7))</f>
        <v/>
      </c>
      <c r="I122" s="167" t="str">
        <f t="shared" si="21"/>
        <v/>
      </c>
      <c r="J122" s="168" t="str">
        <f>IF('1044Bf Données de base trav.'!K118="","",'1044Bf Données de base trav.'!K118)</f>
        <v/>
      </c>
      <c r="K122" s="174" t="str">
        <f t="shared" si="22"/>
        <v/>
      </c>
      <c r="L122" s="170" t="str">
        <f t="shared" si="23"/>
        <v/>
      </c>
      <c r="M122" s="171" t="str">
        <f t="shared" si="24"/>
        <v/>
      </c>
      <c r="N122" s="177" t="str">
        <f t="shared" si="25"/>
        <v/>
      </c>
      <c r="O122" s="178" t="str">
        <f>IF(A122="","",IF(N122=0,0,0.8*H122/21.7*'1044Af Demande'!$B$30))</f>
        <v/>
      </c>
      <c r="P122" s="168" t="str">
        <f t="shared" si="26"/>
        <v/>
      </c>
      <c r="Q122" s="174" t="str">
        <f>IF(A122="","",M122*'1044Af Demande'!$B$31)</f>
        <v/>
      </c>
      <c r="R122" s="175" t="str">
        <f t="shared" si="27"/>
        <v/>
      </c>
      <c r="S122" s="12"/>
    </row>
    <row r="123" spans="1:19" ht="16.95" customHeight="1">
      <c r="A123" s="13" t="str">
        <f>IF('1044Bf Données de base trav.'!A119="","",'1044Bf Données de base trav.'!A119)</f>
        <v/>
      </c>
      <c r="B123" s="58" t="str">
        <f>IF('1044Bf Données de base trav.'!B119="","",'1044Bf Données de base trav.'!B119)</f>
        <v/>
      </c>
      <c r="C123" s="59" t="str">
        <f>IF('1044Bf Données de base trav.'!C119="","",'1044Bf Données de base trav.'!C119)</f>
        <v/>
      </c>
      <c r="D123" s="176" t="str">
        <f>IF('1044Bf Données de base trav.'!G119-'1044Bf Données de base trav.'!H119&lt;=0,"",'1044Bf Données de base trav.'!G119-'1044Bf Données de base trav.'!H119)</f>
        <v/>
      </c>
      <c r="E123" s="174" t="str">
        <f>IF('1044Bf Données de base trav.'!I119="","",'1044Bf Données de base trav.'!I119)</f>
        <v/>
      </c>
      <c r="F123" s="165" t="str">
        <f>IF('1044Bf Données de base trav.'!A119="","",IF('1044Bf Données de base trav.'!G119=0,0,E123/D123))</f>
        <v/>
      </c>
      <c r="G123" s="176" t="str">
        <f>IF(A123="","",IF('1044Bf Données de base trav.'!J119&gt;'1044Af Demande'!$B$28,'1044Af Demande'!$B$28,'1044Bf Données de base trav.'!J119))</f>
        <v/>
      </c>
      <c r="H123" s="166" t="str">
        <f>IF('1044Bf Données de base trav.'!A119="","",IF(F123*21.7&gt;'1044Af Demande'!$B$28,'1044Af Demande'!$B$28,F123*21.7))</f>
        <v/>
      </c>
      <c r="I123" s="167" t="str">
        <f t="shared" si="21"/>
        <v/>
      </c>
      <c r="J123" s="168" t="str">
        <f>IF('1044Bf Données de base trav.'!K119="","",'1044Bf Données de base trav.'!K119)</f>
        <v/>
      </c>
      <c r="K123" s="174" t="str">
        <f t="shared" si="22"/>
        <v/>
      </c>
      <c r="L123" s="170" t="str">
        <f t="shared" si="23"/>
        <v/>
      </c>
      <c r="M123" s="171" t="str">
        <f t="shared" si="24"/>
        <v/>
      </c>
      <c r="N123" s="177" t="str">
        <f t="shared" si="25"/>
        <v/>
      </c>
      <c r="O123" s="178" t="str">
        <f>IF(A123="","",IF(N123=0,0,0.8*H123/21.7*'1044Af Demande'!$B$30))</f>
        <v/>
      </c>
      <c r="P123" s="168" t="str">
        <f t="shared" si="26"/>
        <v/>
      </c>
      <c r="Q123" s="174" t="str">
        <f>IF(A123="","",M123*'1044Af Demande'!$B$31)</f>
        <v/>
      </c>
      <c r="R123" s="175" t="str">
        <f t="shared" si="27"/>
        <v/>
      </c>
      <c r="S123" s="12"/>
    </row>
    <row r="124" spans="1:19" ht="16.95" customHeight="1">
      <c r="A124" s="13" t="str">
        <f>IF('1044Bf Données de base trav.'!A120="","",'1044Bf Données de base trav.'!A120)</f>
        <v/>
      </c>
      <c r="B124" s="58" t="str">
        <f>IF('1044Bf Données de base trav.'!B120="","",'1044Bf Données de base trav.'!B120)</f>
        <v/>
      </c>
      <c r="C124" s="59" t="str">
        <f>IF('1044Bf Données de base trav.'!C120="","",'1044Bf Données de base trav.'!C120)</f>
        <v/>
      </c>
      <c r="D124" s="176" t="str">
        <f>IF('1044Bf Données de base trav.'!G120-'1044Bf Données de base trav.'!H120&lt;=0,"",'1044Bf Données de base trav.'!G120-'1044Bf Données de base trav.'!H120)</f>
        <v/>
      </c>
      <c r="E124" s="174" t="str">
        <f>IF('1044Bf Données de base trav.'!I120="","",'1044Bf Données de base trav.'!I120)</f>
        <v/>
      </c>
      <c r="F124" s="165" t="str">
        <f>IF('1044Bf Données de base trav.'!A120="","",IF('1044Bf Données de base trav.'!G120=0,0,E124/D124))</f>
        <v/>
      </c>
      <c r="G124" s="176" t="str">
        <f>IF(A124="","",IF('1044Bf Données de base trav.'!J120&gt;'1044Af Demande'!$B$28,'1044Af Demande'!$B$28,'1044Bf Données de base trav.'!J120))</f>
        <v/>
      </c>
      <c r="H124" s="166" t="str">
        <f>IF('1044Bf Données de base trav.'!A120="","",IF(F124*21.7&gt;'1044Af Demande'!$B$28,'1044Af Demande'!$B$28,F124*21.7))</f>
        <v/>
      </c>
      <c r="I124" s="167" t="str">
        <f t="shared" si="21"/>
        <v/>
      </c>
      <c r="J124" s="168" t="str">
        <f>IF('1044Bf Données de base trav.'!K120="","",'1044Bf Données de base trav.'!K120)</f>
        <v/>
      </c>
      <c r="K124" s="174" t="str">
        <f t="shared" si="22"/>
        <v/>
      </c>
      <c r="L124" s="170" t="str">
        <f t="shared" si="23"/>
        <v/>
      </c>
      <c r="M124" s="171" t="str">
        <f t="shared" si="24"/>
        <v/>
      </c>
      <c r="N124" s="177" t="str">
        <f t="shared" si="25"/>
        <v/>
      </c>
      <c r="O124" s="178" t="str">
        <f>IF(A124="","",IF(N124=0,0,0.8*H124/21.7*'1044Af Demande'!$B$30))</f>
        <v/>
      </c>
      <c r="P124" s="168" t="str">
        <f t="shared" si="26"/>
        <v/>
      </c>
      <c r="Q124" s="174" t="str">
        <f>IF(A124="","",M124*'1044Af Demande'!$B$31)</f>
        <v/>
      </c>
      <c r="R124" s="175" t="str">
        <f t="shared" si="27"/>
        <v/>
      </c>
      <c r="S124" s="12"/>
    </row>
    <row r="125" spans="1:19" ht="16.95" customHeight="1">
      <c r="A125" s="13" t="str">
        <f>IF('1044Bf Données de base trav.'!A121="","",'1044Bf Données de base trav.'!A121)</f>
        <v/>
      </c>
      <c r="B125" s="58" t="str">
        <f>IF('1044Bf Données de base trav.'!B121="","",'1044Bf Données de base trav.'!B121)</f>
        <v/>
      </c>
      <c r="C125" s="59" t="str">
        <f>IF('1044Bf Données de base trav.'!C121="","",'1044Bf Données de base trav.'!C121)</f>
        <v/>
      </c>
      <c r="D125" s="176" t="str">
        <f>IF('1044Bf Données de base trav.'!G121-'1044Bf Données de base trav.'!H121&lt;=0,"",'1044Bf Données de base trav.'!G121-'1044Bf Données de base trav.'!H121)</f>
        <v/>
      </c>
      <c r="E125" s="174" t="str">
        <f>IF('1044Bf Données de base trav.'!I121="","",'1044Bf Données de base trav.'!I121)</f>
        <v/>
      </c>
      <c r="F125" s="165" t="str">
        <f>IF('1044Bf Données de base trav.'!A121="","",IF('1044Bf Données de base trav.'!G121=0,0,E125/D125))</f>
        <v/>
      </c>
      <c r="G125" s="176" t="str">
        <f>IF(A125="","",IF('1044Bf Données de base trav.'!J121&gt;'1044Af Demande'!$B$28,'1044Af Demande'!$B$28,'1044Bf Données de base trav.'!J121))</f>
        <v/>
      </c>
      <c r="H125" s="166" t="str">
        <f>IF('1044Bf Données de base trav.'!A121="","",IF(F125*21.7&gt;'1044Af Demande'!$B$28,'1044Af Demande'!$B$28,F125*21.7))</f>
        <v/>
      </c>
      <c r="I125" s="167" t="str">
        <f t="shared" si="21"/>
        <v/>
      </c>
      <c r="J125" s="168" t="str">
        <f>IF('1044Bf Données de base trav.'!K121="","",'1044Bf Données de base trav.'!K121)</f>
        <v/>
      </c>
      <c r="K125" s="174" t="str">
        <f t="shared" si="22"/>
        <v/>
      </c>
      <c r="L125" s="170" t="str">
        <f t="shared" si="23"/>
        <v/>
      </c>
      <c r="M125" s="171" t="str">
        <f t="shared" si="24"/>
        <v/>
      </c>
      <c r="N125" s="177" t="str">
        <f t="shared" si="25"/>
        <v/>
      </c>
      <c r="O125" s="178" t="str">
        <f>IF(A125="","",IF(N125=0,0,0.8*H125/21.7*'1044Af Demande'!$B$30))</f>
        <v/>
      </c>
      <c r="P125" s="168" t="str">
        <f t="shared" si="26"/>
        <v/>
      </c>
      <c r="Q125" s="174" t="str">
        <f>IF(A125="","",M125*'1044Af Demande'!$B$31)</f>
        <v/>
      </c>
      <c r="R125" s="175" t="str">
        <f t="shared" si="27"/>
        <v/>
      </c>
      <c r="S125" s="12"/>
    </row>
    <row r="126" spans="1:19" ht="16.95" customHeight="1">
      <c r="A126" s="13" t="str">
        <f>IF('1044Bf Données de base trav.'!A122="","",'1044Bf Données de base trav.'!A122)</f>
        <v/>
      </c>
      <c r="B126" s="58" t="str">
        <f>IF('1044Bf Données de base trav.'!B122="","",'1044Bf Données de base trav.'!B122)</f>
        <v/>
      </c>
      <c r="C126" s="59" t="str">
        <f>IF('1044Bf Données de base trav.'!C122="","",'1044Bf Données de base trav.'!C122)</f>
        <v/>
      </c>
      <c r="D126" s="176" t="str">
        <f>IF('1044Bf Données de base trav.'!G122-'1044Bf Données de base trav.'!H122&lt;=0,"",'1044Bf Données de base trav.'!G122-'1044Bf Données de base trav.'!H122)</f>
        <v/>
      </c>
      <c r="E126" s="174" t="str">
        <f>IF('1044Bf Données de base trav.'!I122="","",'1044Bf Données de base trav.'!I122)</f>
        <v/>
      </c>
      <c r="F126" s="165" t="str">
        <f>IF('1044Bf Données de base trav.'!A122="","",IF('1044Bf Données de base trav.'!G122=0,0,E126/D126))</f>
        <v/>
      </c>
      <c r="G126" s="176" t="str">
        <f>IF(A126="","",IF('1044Bf Données de base trav.'!J122&gt;'1044Af Demande'!$B$28,'1044Af Demande'!$B$28,'1044Bf Données de base trav.'!J122))</f>
        <v/>
      </c>
      <c r="H126" s="166" t="str">
        <f>IF('1044Bf Données de base trav.'!A122="","",IF(F126*21.7&gt;'1044Af Demande'!$B$28,'1044Af Demande'!$B$28,F126*21.7))</f>
        <v/>
      </c>
      <c r="I126" s="167" t="str">
        <f t="shared" si="21"/>
        <v/>
      </c>
      <c r="J126" s="168" t="str">
        <f>IF('1044Bf Données de base trav.'!K122="","",'1044Bf Données de base trav.'!K122)</f>
        <v/>
      </c>
      <c r="K126" s="174" t="str">
        <f t="shared" si="22"/>
        <v/>
      </c>
      <c r="L126" s="170" t="str">
        <f t="shared" si="23"/>
        <v/>
      </c>
      <c r="M126" s="171" t="str">
        <f t="shared" si="24"/>
        <v/>
      </c>
      <c r="N126" s="177" t="str">
        <f t="shared" si="25"/>
        <v/>
      </c>
      <c r="O126" s="178" t="str">
        <f>IF(A126="","",IF(N126=0,0,0.8*H126/21.7*'1044Af Demande'!$B$30))</f>
        <v/>
      </c>
      <c r="P126" s="168" t="str">
        <f t="shared" si="26"/>
        <v/>
      </c>
      <c r="Q126" s="174" t="str">
        <f>IF(A126="","",M126*'1044Af Demande'!$B$31)</f>
        <v/>
      </c>
      <c r="R126" s="175" t="str">
        <f t="shared" si="27"/>
        <v/>
      </c>
      <c r="S126" s="12"/>
    </row>
    <row r="127" spans="1:19" ht="16.95" customHeight="1">
      <c r="A127" s="13" t="str">
        <f>IF('1044Bf Données de base trav.'!A123="","",'1044Bf Données de base trav.'!A123)</f>
        <v/>
      </c>
      <c r="B127" s="58" t="str">
        <f>IF('1044Bf Données de base trav.'!B123="","",'1044Bf Données de base trav.'!B123)</f>
        <v/>
      </c>
      <c r="C127" s="59" t="str">
        <f>IF('1044Bf Données de base trav.'!C123="","",'1044Bf Données de base trav.'!C123)</f>
        <v/>
      </c>
      <c r="D127" s="176" t="str">
        <f>IF('1044Bf Données de base trav.'!G123-'1044Bf Données de base trav.'!H123&lt;=0,"",'1044Bf Données de base trav.'!G123-'1044Bf Données de base trav.'!H123)</f>
        <v/>
      </c>
      <c r="E127" s="174" t="str">
        <f>IF('1044Bf Données de base trav.'!I123="","",'1044Bf Données de base trav.'!I123)</f>
        <v/>
      </c>
      <c r="F127" s="165" t="str">
        <f>IF('1044Bf Données de base trav.'!A123="","",IF('1044Bf Données de base trav.'!G123=0,0,E127/D127))</f>
        <v/>
      </c>
      <c r="G127" s="176" t="str">
        <f>IF(A127="","",IF('1044Bf Données de base trav.'!J123&gt;'1044Af Demande'!$B$28,'1044Af Demande'!$B$28,'1044Bf Données de base trav.'!J123))</f>
        <v/>
      </c>
      <c r="H127" s="166" t="str">
        <f>IF('1044Bf Données de base trav.'!A123="","",IF(F127*21.7&gt;'1044Af Demande'!$B$28,'1044Af Demande'!$B$28,F127*21.7))</f>
        <v/>
      </c>
      <c r="I127" s="167" t="str">
        <f t="shared" si="21"/>
        <v/>
      </c>
      <c r="J127" s="168" t="str">
        <f>IF('1044Bf Données de base trav.'!K123="","",'1044Bf Données de base trav.'!K123)</f>
        <v/>
      </c>
      <c r="K127" s="174" t="str">
        <f t="shared" si="22"/>
        <v/>
      </c>
      <c r="L127" s="170" t="str">
        <f t="shared" si="23"/>
        <v/>
      </c>
      <c r="M127" s="171" t="str">
        <f t="shared" si="24"/>
        <v/>
      </c>
      <c r="N127" s="177" t="str">
        <f t="shared" si="25"/>
        <v/>
      </c>
      <c r="O127" s="178" t="str">
        <f>IF(A127="","",IF(N127=0,0,0.8*H127/21.7*'1044Af Demande'!$B$30))</f>
        <v/>
      </c>
      <c r="P127" s="168" t="str">
        <f t="shared" si="26"/>
        <v/>
      </c>
      <c r="Q127" s="174" t="str">
        <f>IF(A127="","",M127*'1044Af Demande'!$B$31)</f>
        <v/>
      </c>
      <c r="R127" s="175" t="str">
        <f t="shared" si="27"/>
        <v/>
      </c>
      <c r="S127" s="12"/>
    </row>
    <row r="128" spans="1:19" ht="16.95" customHeight="1">
      <c r="A128" s="13" t="str">
        <f>IF('1044Bf Données de base trav.'!A124="","",'1044Bf Données de base trav.'!A124)</f>
        <v/>
      </c>
      <c r="B128" s="58" t="str">
        <f>IF('1044Bf Données de base trav.'!B124="","",'1044Bf Données de base trav.'!B124)</f>
        <v/>
      </c>
      <c r="C128" s="59" t="str">
        <f>IF('1044Bf Données de base trav.'!C124="","",'1044Bf Données de base trav.'!C124)</f>
        <v/>
      </c>
      <c r="D128" s="176" t="str">
        <f>IF('1044Bf Données de base trav.'!G124-'1044Bf Données de base trav.'!H124&lt;=0,"",'1044Bf Données de base trav.'!G124-'1044Bf Données de base trav.'!H124)</f>
        <v/>
      </c>
      <c r="E128" s="174" t="str">
        <f>IF('1044Bf Données de base trav.'!I124="","",'1044Bf Données de base trav.'!I124)</f>
        <v/>
      </c>
      <c r="F128" s="165" t="str">
        <f>IF('1044Bf Données de base trav.'!A124="","",IF('1044Bf Données de base trav.'!G124=0,0,E128/D128))</f>
        <v/>
      </c>
      <c r="G128" s="176" t="str">
        <f>IF(A128="","",IF('1044Bf Données de base trav.'!J124&gt;'1044Af Demande'!$B$28,'1044Af Demande'!$B$28,'1044Bf Données de base trav.'!J124))</f>
        <v/>
      </c>
      <c r="H128" s="166" t="str">
        <f>IF('1044Bf Données de base trav.'!A124="","",IF(F128*21.7&gt;'1044Af Demande'!$B$28,'1044Af Demande'!$B$28,F128*21.7))</f>
        <v/>
      </c>
      <c r="I128" s="167" t="str">
        <f t="shared" si="21"/>
        <v/>
      </c>
      <c r="J128" s="168" t="str">
        <f>IF('1044Bf Données de base trav.'!K124="","",'1044Bf Données de base trav.'!K124)</f>
        <v/>
      </c>
      <c r="K128" s="174" t="str">
        <f t="shared" si="22"/>
        <v/>
      </c>
      <c r="L128" s="170" t="str">
        <f t="shared" si="23"/>
        <v/>
      </c>
      <c r="M128" s="171" t="str">
        <f t="shared" si="24"/>
        <v/>
      </c>
      <c r="N128" s="177" t="str">
        <f t="shared" si="25"/>
        <v/>
      </c>
      <c r="O128" s="178" t="str">
        <f>IF(A128="","",IF(N128=0,0,0.8*H128/21.7*'1044Af Demande'!$B$30))</f>
        <v/>
      </c>
      <c r="P128" s="168" t="str">
        <f t="shared" si="26"/>
        <v/>
      </c>
      <c r="Q128" s="174" t="str">
        <f>IF(A128="","",M128*'1044Af Demande'!$B$31)</f>
        <v/>
      </c>
      <c r="R128" s="175" t="str">
        <f t="shared" si="27"/>
        <v/>
      </c>
      <c r="S128" s="12"/>
    </row>
    <row r="129" spans="1:19" ht="16.95" customHeight="1">
      <c r="A129" s="13" t="str">
        <f>IF('1044Bf Données de base trav.'!A125="","",'1044Bf Données de base trav.'!A125)</f>
        <v/>
      </c>
      <c r="B129" s="58" t="str">
        <f>IF('1044Bf Données de base trav.'!B125="","",'1044Bf Données de base trav.'!B125)</f>
        <v/>
      </c>
      <c r="C129" s="59" t="str">
        <f>IF('1044Bf Données de base trav.'!C125="","",'1044Bf Données de base trav.'!C125)</f>
        <v/>
      </c>
      <c r="D129" s="176" t="str">
        <f>IF('1044Bf Données de base trav.'!G125-'1044Bf Données de base trav.'!H125&lt;=0,"",'1044Bf Données de base trav.'!G125-'1044Bf Données de base trav.'!H125)</f>
        <v/>
      </c>
      <c r="E129" s="174" t="str">
        <f>IF('1044Bf Données de base trav.'!I125="","",'1044Bf Données de base trav.'!I125)</f>
        <v/>
      </c>
      <c r="F129" s="165" t="str">
        <f>IF('1044Bf Données de base trav.'!A125="","",IF('1044Bf Données de base trav.'!G125=0,0,E129/D129))</f>
        <v/>
      </c>
      <c r="G129" s="176" t="str">
        <f>IF(A129="","",IF('1044Bf Données de base trav.'!J125&gt;'1044Af Demande'!$B$28,'1044Af Demande'!$B$28,'1044Bf Données de base trav.'!J125))</f>
        <v/>
      </c>
      <c r="H129" s="166" t="str">
        <f>IF('1044Bf Données de base trav.'!A125="","",IF(F129*21.7&gt;'1044Af Demande'!$B$28,'1044Af Demande'!$B$28,F129*21.7))</f>
        <v/>
      </c>
      <c r="I129" s="167" t="str">
        <f t="shared" si="21"/>
        <v/>
      </c>
      <c r="J129" s="168" t="str">
        <f>IF('1044Bf Données de base trav.'!K125="","",'1044Bf Données de base trav.'!K125)</f>
        <v/>
      </c>
      <c r="K129" s="174" t="str">
        <f t="shared" si="22"/>
        <v/>
      </c>
      <c r="L129" s="170" t="str">
        <f t="shared" si="23"/>
        <v/>
      </c>
      <c r="M129" s="171" t="str">
        <f t="shared" si="24"/>
        <v/>
      </c>
      <c r="N129" s="177" t="str">
        <f t="shared" si="25"/>
        <v/>
      </c>
      <c r="O129" s="178" t="str">
        <f>IF(A129="","",IF(N129=0,0,0.8*H129/21.7*'1044Af Demande'!$B$30))</f>
        <v/>
      </c>
      <c r="P129" s="168" t="str">
        <f t="shared" si="26"/>
        <v/>
      </c>
      <c r="Q129" s="174" t="str">
        <f>IF(A129="","",M129*'1044Af Demande'!$B$31)</f>
        <v/>
      </c>
      <c r="R129" s="175" t="str">
        <f t="shared" si="27"/>
        <v/>
      </c>
      <c r="S129" s="12"/>
    </row>
    <row r="130" spans="1:19" ht="16.95" customHeight="1">
      <c r="A130" s="13" t="str">
        <f>IF('1044Bf Données de base trav.'!A126="","",'1044Bf Données de base trav.'!A126)</f>
        <v/>
      </c>
      <c r="B130" s="58" t="str">
        <f>IF('1044Bf Données de base trav.'!B126="","",'1044Bf Données de base trav.'!B126)</f>
        <v/>
      </c>
      <c r="C130" s="59" t="str">
        <f>IF('1044Bf Données de base trav.'!C126="","",'1044Bf Données de base trav.'!C126)</f>
        <v/>
      </c>
      <c r="D130" s="176" t="str">
        <f>IF('1044Bf Données de base trav.'!G126-'1044Bf Données de base trav.'!H126&lt;=0,"",'1044Bf Données de base trav.'!G126-'1044Bf Données de base trav.'!H126)</f>
        <v/>
      </c>
      <c r="E130" s="174" t="str">
        <f>IF('1044Bf Données de base trav.'!I126="","",'1044Bf Données de base trav.'!I126)</f>
        <v/>
      </c>
      <c r="F130" s="165" t="str">
        <f>IF('1044Bf Données de base trav.'!A126="","",IF('1044Bf Données de base trav.'!G126=0,0,E130/D130))</f>
        <v/>
      </c>
      <c r="G130" s="176" t="str">
        <f>IF(A130="","",IF('1044Bf Données de base trav.'!J126&gt;'1044Af Demande'!$B$28,'1044Af Demande'!$B$28,'1044Bf Données de base trav.'!J126))</f>
        <v/>
      </c>
      <c r="H130" s="166" t="str">
        <f>IF('1044Bf Données de base trav.'!A126="","",IF(F130*21.7&gt;'1044Af Demande'!$B$28,'1044Af Demande'!$B$28,F130*21.7))</f>
        <v/>
      </c>
      <c r="I130" s="167" t="str">
        <f t="shared" si="21"/>
        <v/>
      </c>
      <c r="J130" s="168" t="str">
        <f>IF('1044Bf Données de base trav.'!K126="","",'1044Bf Données de base trav.'!K126)</f>
        <v/>
      </c>
      <c r="K130" s="174" t="str">
        <f t="shared" si="22"/>
        <v/>
      </c>
      <c r="L130" s="170" t="str">
        <f t="shared" si="23"/>
        <v/>
      </c>
      <c r="M130" s="171" t="str">
        <f t="shared" si="24"/>
        <v/>
      </c>
      <c r="N130" s="177" t="str">
        <f t="shared" si="25"/>
        <v/>
      </c>
      <c r="O130" s="178" t="str">
        <f>IF(A130="","",IF(N130=0,0,0.8*H130/21.7*'1044Af Demande'!$B$30))</f>
        <v/>
      </c>
      <c r="P130" s="168" t="str">
        <f t="shared" si="26"/>
        <v/>
      </c>
      <c r="Q130" s="174" t="str">
        <f>IF(A130="","",M130*'1044Af Demande'!$B$31)</f>
        <v/>
      </c>
      <c r="R130" s="175" t="str">
        <f t="shared" si="27"/>
        <v/>
      </c>
      <c r="S130" s="12"/>
    </row>
    <row r="131" spans="1:19" ht="16.95" customHeight="1">
      <c r="A131" s="13" t="str">
        <f>IF('1044Bf Données de base trav.'!A127="","",'1044Bf Données de base trav.'!A127)</f>
        <v/>
      </c>
      <c r="B131" s="58" t="str">
        <f>IF('1044Bf Données de base trav.'!B127="","",'1044Bf Données de base trav.'!B127)</f>
        <v/>
      </c>
      <c r="C131" s="59" t="str">
        <f>IF('1044Bf Données de base trav.'!C127="","",'1044Bf Données de base trav.'!C127)</f>
        <v/>
      </c>
      <c r="D131" s="176" t="str">
        <f>IF('1044Bf Données de base trav.'!G127-'1044Bf Données de base trav.'!H127&lt;=0,"",'1044Bf Données de base trav.'!G127-'1044Bf Données de base trav.'!H127)</f>
        <v/>
      </c>
      <c r="E131" s="174" t="str">
        <f>IF('1044Bf Données de base trav.'!I127="","",'1044Bf Données de base trav.'!I127)</f>
        <v/>
      </c>
      <c r="F131" s="165" t="str">
        <f>IF('1044Bf Données de base trav.'!A127="","",IF('1044Bf Données de base trav.'!G127=0,0,E131/D131))</f>
        <v/>
      </c>
      <c r="G131" s="176" t="str">
        <f>IF(A131="","",IF('1044Bf Données de base trav.'!J127&gt;'1044Af Demande'!$B$28,'1044Af Demande'!$B$28,'1044Bf Données de base trav.'!J127))</f>
        <v/>
      </c>
      <c r="H131" s="166" t="str">
        <f>IF('1044Bf Données de base trav.'!A127="","",IF(F131*21.7&gt;'1044Af Demande'!$B$28,'1044Af Demande'!$B$28,F131*21.7))</f>
        <v/>
      </c>
      <c r="I131" s="167" t="str">
        <f t="shared" si="21"/>
        <v/>
      </c>
      <c r="J131" s="168" t="str">
        <f>IF('1044Bf Données de base trav.'!K127="","",'1044Bf Données de base trav.'!K127)</f>
        <v/>
      </c>
      <c r="K131" s="174" t="str">
        <f t="shared" si="22"/>
        <v/>
      </c>
      <c r="L131" s="170" t="str">
        <f t="shared" si="23"/>
        <v/>
      </c>
      <c r="M131" s="171" t="str">
        <f t="shared" si="24"/>
        <v/>
      </c>
      <c r="N131" s="177" t="str">
        <f t="shared" si="25"/>
        <v/>
      </c>
      <c r="O131" s="178" t="str">
        <f>IF(A131="","",IF(N131=0,0,0.8*H131/21.7*'1044Af Demande'!$B$30))</f>
        <v/>
      </c>
      <c r="P131" s="168" t="str">
        <f t="shared" si="26"/>
        <v/>
      </c>
      <c r="Q131" s="174" t="str">
        <f>IF(A131="","",M131*'1044Af Demande'!$B$31)</f>
        <v/>
      </c>
      <c r="R131" s="175" t="str">
        <f t="shared" si="27"/>
        <v/>
      </c>
      <c r="S131" s="12"/>
    </row>
    <row r="132" spans="1:19" ht="16.95" customHeight="1">
      <c r="A132" s="13" t="str">
        <f>IF('1044Bf Données de base trav.'!A128="","",'1044Bf Données de base trav.'!A128)</f>
        <v/>
      </c>
      <c r="B132" s="58" t="str">
        <f>IF('1044Bf Données de base trav.'!B128="","",'1044Bf Données de base trav.'!B128)</f>
        <v/>
      </c>
      <c r="C132" s="59" t="str">
        <f>IF('1044Bf Données de base trav.'!C128="","",'1044Bf Données de base trav.'!C128)</f>
        <v/>
      </c>
      <c r="D132" s="176" t="str">
        <f>IF('1044Bf Données de base trav.'!G128-'1044Bf Données de base trav.'!H128&lt;=0,"",'1044Bf Données de base trav.'!G128-'1044Bf Données de base trav.'!H128)</f>
        <v/>
      </c>
      <c r="E132" s="174" t="str">
        <f>IF('1044Bf Données de base trav.'!I128="","",'1044Bf Données de base trav.'!I128)</f>
        <v/>
      </c>
      <c r="F132" s="165" t="str">
        <f>IF('1044Bf Données de base trav.'!A128="","",IF('1044Bf Données de base trav.'!G128=0,0,E132/D132))</f>
        <v/>
      </c>
      <c r="G132" s="176" t="str">
        <f>IF(A132="","",IF('1044Bf Données de base trav.'!J128&gt;'1044Af Demande'!$B$28,'1044Af Demande'!$B$28,'1044Bf Données de base trav.'!J128))</f>
        <v/>
      </c>
      <c r="H132" s="166" t="str">
        <f>IF('1044Bf Données de base trav.'!A128="","",IF(F132*21.7&gt;'1044Af Demande'!$B$28,'1044Af Demande'!$B$28,F132*21.7))</f>
        <v/>
      </c>
      <c r="I132" s="167" t="str">
        <f t="shared" si="21"/>
        <v/>
      </c>
      <c r="J132" s="168" t="str">
        <f>IF('1044Bf Données de base trav.'!K128="","",'1044Bf Données de base trav.'!K128)</f>
        <v/>
      </c>
      <c r="K132" s="174" t="str">
        <f t="shared" si="22"/>
        <v/>
      </c>
      <c r="L132" s="170" t="str">
        <f t="shared" si="23"/>
        <v/>
      </c>
      <c r="M132" s="171" t="str">
        <f t="shared" si="24"/>
        <v/>
      </c>
      <c r="N132" s="177" t="str">
        <f t="shared" si="25"/>
        <v/>
      </c>
      <c r="O132" s="178" t="str">
        <f>IF(A132="","",IF(N132=0,0,0.8*H132/21.7*'1044Af Demande'!$B$30))</f>
        <v/>
      </c>
      <c r="P132" s="168" t="str">
        <f t="shared" si="26"/>
        <v/>
      </c>
      <c r="Q132" s="174" t="str">
        <f>IF(A132="","",M132*'1044Af Demande'!$B$31)</f>
        <v/>
      </c>
      <c r="R132" s="175" t="str">
        <f t="shared" si="27"/>
        <v/>
      </c>
      <c r="S132" s="12"/>
    </row>
    <row r="133" spans="1:19" ht="16.95" customHeight="1">
      <c r="A133" s="13" t="str">
        <f>IF('1044Bf Données de base trav.'!A129="","",'1044Bf Données de base trav.'!A129)</f>
        <v/>
      </c>
      <c r="B133" s="58" t="str">
        <f>IF('1044Bf Données de base trav.'!B129="","",'1044Bf Données de base trav.'!B129)</f>
        <v/>
      </c>
      <c r="C133" s="59" t="str">
        <f>IF('1044Bf Données de base trav.'!C129="","",'1044Bf Données de base trav.'!C129)</f>
        <v/>
      </c>
      <c r="D133" s="176" t="str">
        <f>IF('1044Bf Données de base trav.'!G129-'1044Bf Données de base trav.'!H129&lt;=0,"",'1044Bf Données de base trav.'!G129-'1044Bf Données de base trav.'!H129)</f>
        <v/>
      </c>
      <c r="E133" s="174" t="str">
        <f>IF('1044Bf Données de base trav.'!I129="","",'1044Bf Données de base trav.'!I129)</f>
        <v/>
      </c>
      <c r="F133" s="165" t="str">
        <f>IF('1044Bf Données de base trav.'!A129="","",IF('1044Bf Données de base trav.'!G129=0,0,E133/D133))</f>
        <v/>
      </c>
      <c r="G133" s="176" t="str">
        <f>IF(A133="","",IF('1044Bf Données de base trav.'!J129&gt;'1044Af Demande'!$B$28,'1044Af Demande'!$B$28,'1044Bf Données de base trav.'!J129))</f>
        <v/>
      </c>
      <c r="H133" s="166" t="str">
        <f>IF('1044Bf Données de base trav.'!A129="","",IF(F133*21.7&gt;'1044Af Demande'!$B$28,'1044Af Demande'!$B$28,F133*21.7))</f>
        <v/>
      </c>
      <c r="I133" s="167" t="str">
        <f t="shared" si="21"/>
        <v/>
      </c>
      <c r="J133" s="168" t="str">
        <f>IF('1044Bf Données de base trav.'!K129="","",'1044Bf Données de base trav.'!K129)</f>
        <v/>
      </c>
      <c r="K133" s="174" t="str">
        <f t="shared" si="22"/>
        <v/>
      </c>
      <c r="L133" s="170" t="str">
        <f t="shared" si="23"/>
        <v/>
      </c>
      <c r="M133" s="171" t="str">
        <f t="shared" si="24"/>
        <v/>
      </c>
      <c r="N133" s="177" t="str">
        <f t="shared" si="25"/>
        <v/>
      </c>
      <c r="O133" s="178" t="str">
        <f>IF(A133="","",IF(N133=0,0,0.8*H133/21.7*'1044Af Demande'!$B$30))</f>
        <v/>
      </c>
      <c r="P133" s="168" t="str">
        <f t="shared" si="26"/>
        <v/>
      </c>
      <c r="Q133" s="174" t="str">
        <f>IF(A133="","",M133*'1044Af Demande'!$B$31)</f>
        <v/>
      </c>
      <c r="R133" s="175" t="str">
        <f t="shared" si="27"/>
        <v/>
      </c>
      <c r="S133" s="12"/>
    </row>
    <row r="134" spans="1:19" ht="16.95" customHeight="1">
      <c r="A134" s="13" t="str">
        <f>IF('1044Bf Données de base trav.'!A130="","",'1044Bf Données de base trav.'!A130)</f>
        <v/>
      </c>
      <c r="B134" s="58" t="str">
        <f>IF('1044Bf Données de base trav.'!B130="","",'1044Bf Données de base trav.'!B130)</f>
        <v/>
      </c>
      <c r="C134" s="59" t="str">
        <f>IF('1044Bf Données de base trav.'!C130="","",'1044Bf Données de base trav.'!C130)</f>
        <v/>
      </c>
      <c r="D134" s="176" t="str">
        <f>IF('1044Bf Données de base trav.'!G130-'1044Bf Données de base trav.'!H130&lt;=0,"",'1044Bf Données de base trav.'!G130-'1044Bf Données de base trav.'!H130)</f>
        <v/>
      </c>
      <c r="E134" s="174" t="str">
        <f>IF('1044Bf Données de base trav.'!I130="","",'1044Bf Données de base trav.'!I130)</f>
        <v/>
      </c>
      <c r="F134" s="165" t="str">
        <f>IF('1044Bf Données de base trav.'!A130="","",IF('1044Bf Données de base trav.'!G130=0,0,E134/D134))</f>
        <v/>
      </c>
      <c r="G134" s="176" t="str">
        <f>IF(A134="","",IF('1044Bf Données de base trav.'!J130&gt;'1044Af Demande'!$B$28,'1044Af Demande'!$B$28,'1044Bf Données de base trav.'!J130))</f>
        <v/>
      </c>
      <c r="H134" s="166" t="str">
        <f>IF('1044Bf Données de base trav.'!A130="","",IF(F134*21.7&gt;'1044Af Demande'!$B$28,'1044Af Demande'!$B$28,F134*21.7))</f>
        <v/>
      </c>
      <c r="I134" s="167" t="str">
        <f t="shared" si="21"/>
        <v/>
      </c>
      <c r="J134" s="168" t="str">
        <f>IF('1044Bf Données de base trav.'!K130="","",'1044Bf Données de base trav.'!K130)</f>
        <v/>
      </c>
      <c r="K134" s="174" t="str">
        <f t="shared" si="22"/>
        <v/>
      </c>
      <c r="L134" s="170" t="str">
        <f t="shared" si="23"/>
        <v/>
      </c>
      <c r="M134" s="171" t="str">
        <f t="shared" si="24"/>
        <v/>
      </c>
      <c r="N134" s="177" t="str">
        <f t="shared" si="25"/>
        <v/>
      </c>
      <c r="O134" s="178" t="str">
        <f>IF(A134="","",IF(N134=0,0,0.8*H134/21.7*'1044Af Demande'!$B$30))</f>
        <v/>
      </c>
      <c r="P134" s="168" t="str">
        <f t="shared" si="26"/>
        <v/>
      </c>
      <c r="Q134" s="174" t="str">
        <f>IF(A134="","",M134*'1044Af Demande'!$B$31)</f>
        <v/>
      </c>
      <c r="R134" s="175" t="str">
        <f t="shared" si="27"/>
        <v/>
      </c>
      <c r="S134" s="12"/>
    </row>
    <row r="135" spans="1:19" ht="16.95" customHeight="1">
      <c r="A135" s="13" t="str">
        <f>IF('1044Bf Données de base trav.'!A131="","",'1044Bf Données de base trav.'!A131)</f>
        <v/>
      </c>
      <c r="B135" s="58" t="str">
        <f>IF('1044Bf Données de base trav.'!B131="","",'1044Bf Données de base trav.'!B131)</f>
        <v/>
      </c>
      <c r="C135" s="59" t="str">
        <f>IF('1044Bf Données de base trav.'!C131="","",'1044Bf Données de base trav.'!C131)</f>
        <v/>
      </c>
      <c r="D135" s="176" t="str">
        <f>IF('1044Bf Données de base trav.'!G131-'1044Bf Données de base trav.'!H131&lt;=0,"",'1044Bf Données de base trav.'!G131-'1044Bf Données de base trav.'!H131)</f>
        <v/>
      </c>
      <c r="E135" s="174" t="str">
        <f>IF('1044Bf Données de base trav.'!I131="","",'1044Bf Données de base trav.'!I131)</f>
        <v/>
      </c>
      <c r="F135" s="165" t="str">
        <f>IF('1044Bf Données de base trav.'!A131="","",IF('1044Bf Données de base trav.'!G131=0,0,E135/D135))</f>
        <v/>
      </c>
      <c r="G135" s="176" t="str">
        <f>IF(A135="","",IF('1044Bf Données de base trav.'!J131&gt;'1044Af Demande'!$B$28,'1044Af Demande'!$B$28,'1044Bf Données de base trav.'!J131))</f>
        <v/>
      </c>
      <c r="H135" s="166" t="str">
        <f>IF('1044Bf Données de base trav.'!A131="","",IF(F135*21.7&gt;'1044Af Demande'!$B$28,'1044Af Demande'!$B$28,F135*21.7))</f>
        <v/>
      </c>
      <c r="I135" s="167" t="str">
        <f t="shared" si="21"/>
        <v/>
      </c>
      <c r="J135" s="168" t="str">
        <f>IF('1044Bf Données de base trav.'!K131="","",'1044Bf Données de base trav.'!K131)</f>
        <v/>
      </c>
      <c r="K135" s="174" t="str">
        <f t="shared" si="22"/>
        <v/>
      </c>
      <c r="L135" s="170" t="str">
        <f t="shared" si="23"/>
        <v/>
      </c>
      <c r="M135" s="171" t="str">
        <f t="shared" si="24"/>
        <v/>
      </c>
      <c r="N135" s="177" t="str">
        <f t="shared" si="25"/>
        <v/>
      </c>
      <c r="O135" s="178" t="str">
        <f>IF(A135="","",IF(N135=0,0,0.8*H135/21.7*'1044Af Demande'!$B$30))</f>
        <v/>
      </c>
      <c r="P135" s="168" t="str">
        <f t="shared" si="26"/>
        <v/>
      </c>
      <c r="Q135" s="174" t="str">
        <f>IF(A135="","",M135*'1044Af Demande'!$B$31)</f>
        <v/>
      </c>
      <c r="R135" s="175" t="str">
        <f t="shared" si="27"/>
        <v/>
      </c>
      <c r="S135" s="12"/>
    </row>
    <row r="136" spans="1:19" ht="16.95" customHeight="1">
      <c r="A136" s="13" t="str">
        <f>IF('1044Bf Données de base trav.'!A132="","",'1044Bf Données de base trav.'!A132)</f>
        <v/>
      </c>
      <c r="B136" s="58" t="str">
        <f>IF('1044Bf Données de base trav.'!B132="","",'1044Bf Données de base trav.'!B132)</f>
        <v/>
      </c>
      <c r="C136" s="59" t="str">
        <f>IF('1044Bf Données de base trav.'!C132="","",'1044Bf Données de base trav.'!C132)</f>
        <v/>
      </c>
      <c r="D136" s="176" t="str">
        <f>IF('1044Bf Données de base trav.'!G132-'1044Bf Données de base trav.'!H132&lt;=0,"",'1044Bf Données de base trav.'!G132-'1044Bf Données de base trav.'!H132)</f>
        <v/>
      </c>
      <c r="E136" s="174" t="str">
        <f>IF('1044Bf Données de base trav.'!I132="","",'1044Bf Données de base trav.'!I132)</f>
        <v/>
      </c>
      <c r="F136" s="165" t="str">
        <f>IF('1044Bf Données de base trav.'!A132="","",IF('1044Bf Données de base trav.'!G132=0,0,E136/D136))</f>
        <v/>
      </c>
      <c r="G136" s="176" t="str">
        <f>IF(A136="","",IF('1044Bf Données de base trav.'!J132&gt;'1044Af Demande'!$B$28,'1044Af Demande'!$B$28,'1044Bf Données de base trav.'!J132))</f>
        <v/>
      </c>
      <c r="H136" s="166" t="str">
        <f>IF('1044Bf Données de base trav.'!A132="","",IF(F136*21.7&gt;'1044Af Demande'!$B$28,'1044Af Demande'!$B$28,F136*21.7))</f>
        <v/>
      </c>
      <c r="I136" s="167" t="str">
        <f t="shared" si="21"/>
        <v/>
      </c>
      <c r="J136" s="168" t="str">
        <f>IF('1044Bf Données de base trav.'!K132="","",'1044Bf Données de base trav.'!K132)</f>
        <v/>
      </c>
      <c r="K136" s="174" t="str">
        <f t="shared" si="22"/>
        <v/>
      </c>
      <c r="L136" s="170" t="str">
        <f t="shared" si="23"/>
        <v/>
      </c>
      <c r="M136" s="171" t="str">
        <f t="shared" si="24"/>
        <v/>
      </c>
      <c r="N136" s="177" t="str">
        <f t="shared" si="25"/>
        <v/>
      </c>
      <c r="O136" s="178" t="str">
        <f>IF(A136="","",IF(N136=0,0,0.8*H136/21.7*'1044Af Demande'!$B$30))</f>
        <v/>
      </c>
      <c r="P136" s="168" t="str">
        <f t="shared" si="26"/>
        <v/>
      </c>
      <c r="Q136" s="174" t="str">
        <f>IF(A136="","",M136*'1044Af Demande'!$B$31)</f>
        <v/>
      </c>
      <c r="R136" s="175" t="str">
        <f t="shared" si="27"/>
        <v/>
      </c>
      <c r="S136" s="12"/>
    </row>
    <row r="137" spans="1:19" ht="16.95" customHeight="1">
      <c r="A137" s="13" t="str">
        <f>IF('1044Bf Données de base trav.'!A133="","",'1044Bf Données de base trav.'!A133)</f>
        <v/>
      </c>
      <c r="B137" s="58" t="str">
        <f>IF('1044Bf Données de base trav.'!B133="","",'1044Bf Données de base trav.'!B133)</f>
        <v/>
      </c>
      <c r="C137" s="59" t="str">
        <f>IF('1044Bf Données de base trav.'!C133="","",'1044Bf Données de base trav.'!C133)</f>
        <v/>
      </c>
      <c r="D137" s="176" t="str">
        <f>IF('1044Bf Données de base trav.'!G133-'1044Bf Données de base trav.'!H133&lt;=0,"",'1044Bf Données de base trav.'!G133-'1044Bf Données de base trav.'!H133)</f>
        <v/>
      </c>
      <c r="E137" s="174" t="str">
        <f>IF('1044Bf Données de base trav.'!I133="","",'1044Bf Données de base trav.'!I133)</f>
        <v/>
      </c>
      <c r="F137" s="165" t="str">
        <f>IF('1044Bf Données de base trav.'!A133="","",IF('1044Bf Données de base trav.'!G133=0,0,E137/D137))</f>
        <v/>
      </c>
      <c r="G137" s="176" t="str">
        <f>IF(A137="","",IF('1044Bf Données de base trav.'!J133&gt;'1044Af Demande'!$B$28,'1044Af Demande'!$B$28,'1044Bf Données de base trav.'!J133))</f>
        <v/>
      </c>
      <c r="H137" s="166" t="str">
        <f>IF('1044Bf Données de base trav.'!A133="","",IF(F137*21.7&gt;'1044Af Demande'!$B$28,'1044Af Demande'!$B$28,F137*21.7))</f>
        <v/>
      </c>
      <c r="I137" s="167" t="str">
        <f t="shared" si="21"/>
        <v/>
      </c>
      <c r="J137" s="168" t="str">
        <f>IF('1044Bf Données de base trav.'!K133="","",'1044Bf Données de base trav.'!K133)</f>
        <v/>
      </c>
      <c r="K137" s="174" t="str">
        <f t="shared" si="22"/>
        <v/>
      </c>
      <c r="L137" s="170" t="str">
        <f t="shared" si="23"/>
        <v/>
      </c>
      <c r="M137" s="171" t="str">
        <f t="shared" si="24"/>
        <v/>
      </c>
      <c r="N137" s="177" t="str">
        <f t="shared" si="25"/>
        <v/>
      </c>
      <c r="O137" s="178" t="str">
        <f>IF(A137="","",IF(N137=0,0,0.8*H137/21.7*'1044Af Demande'!$B$30))</f>
        <v/>
      </c>
      <c r="P137" s="168" t="str">
        <f t="shared" si="26"/>
        <v/>
      </c>
      <c r="Q137" s="174" t="str">
        <f>IF(A137="","",M137*'1044Af Demande'!$B$31)</f>
        <v/>
      </c>
      <c r="R137" s="175" t="str">
        <f t="shared" si="27"/>
        <v/>
      </c>
      <c r="S137" s="12"/>
    </row>
    <row r="138" spans="1:19" ht="16.95" customHeight="1">
      <c r="A138" s="13" t="str">
        <f>IF('1044Bf Données de base trav.'!A134="","",'1044Bf Données de base trav.'!A134)</f>
        <v/>
      </c>
      <c r="B138" s="58" t="str">
        <f>IF('1044Bf Données de base trav.'!B134="","",'1044Bf Données de base trav.'!B134)</f>
        <v/>
      </c>
      <c r="C138" s="59" t="str">
        <f>IF('1044Bf Données de base trav.'!C134="","",'1044Bf Données de base trav.'!C134)</f>
        <v/>
      </c>
      <c r="D138" s="176" t="str">
        <f>IF('1044Bf Données de base trav.'!G134-'1044Bf Données de base trav.'!H134&lt;=0,"",'1044Bf Données de base trav.'!G134-'1044Bf Données de base trav.'!H134)</f>
        <v/>
      </c>
      <c r="E138" s="174" t="str">
        <f>IF('1044Bf Données de base trav.'!I134="","",'1044Bf Données de base trav.'!I134)</f>
        <v/>
      </c>
      <c r="F138" s="165" t="str">
        <f>IF('1044Bf Données de base trav.'!A134="","",IF('1044Bf Données de base trav.'!G134=0,0,E138/D138))</f>
        <v/>
      </c>
      <c r="G138" s="176" t="str">
        <f>IF(A138="","",IF('1044Bf Données de base trav.'!J134&gt;'1044Af Demande'!$B$28,'1044Af Demande'!$B$28,'1044Bf Données de base trav.'!J134))</f>
        <v/>
      </c>
      <c r="H138" s="166" t="str">
        <f>IF('1044Bf Données de base trav.'!A134="","",IF(F138*21.7&gt;'1044Af Demande'!$B$28,'1044Af Demande'!$B$28,F138*21.7))</f>
        <v/>
      </c>
      <c r="I138" s="167" t="str">
        <f t="shared" si="21"/>
        <v/>
      </c>
      <c r="J138" s="168" t="str">
        <f>IF('1044Bf Données de base trav.'!K134="","",'1044Bf Données de base trav.'!K134)</f>
        <v/>
      </c>
      <c r="K138" s="174" t="str">
        <f t="shared" si="22"/>
        <v/>
      </c>
      <c r="L138" s="170" t="str">
        <f t="shared" si="23"/>
        <v/>
      </c>
      <c r="M138" s="171" t="str">
        <f t="shared" si="24"/>
        <v/>
      </c>
      <c r="N138" s="177" t="str">
        <f t="shared" si="25"/>
        <v/>
      </c>
      <c r="O138" s="178" t="str">
        <f>IF(A138="","",IF(N138=0,0,0.8*H138/21.7*'1044Af Demande'!$B$30))</f>
        <v/>
      </c>
      <c r="P138" s="168" t="str">
        <f t="shared" si="26"/>
        <v/>
      </c>
      <c r="Q138" s="174" t="str">
        <f>IF(A138="","",M138*'1044Af Demande'!$B$31)</f>
        <v/>
      </c>
      <c r="R138" s="175" t="str">
        <f t="shared" si="27"/>
        <v/>
      </c>
      <c r="S138" s="12"/>
    </row>
    <row r="139" spans="1:19" ht="16.95" customHeight="1">
      <c r="A139" s="13" t="str">
        <f>IF('1044Bf Données de base trav.'!A135="","",'1044Bf Données de base trav.'!A135)</f>
        <v/>
      </c>
      <c r="B139" s="58" t="str">
        <f>IF('1044Bf Données de base trav.'!B135="","",'1044Bf Données de base trav.'!B135)</f>
        <v/>
      </c>
      <c r="C139" s="59" t="str">
        <f>IF('1044Bf Données de base trav.'!C135="","",'1044Bf Données de base trav.'!C135)</f>
        <v/>
      </c>
      <c r="D139" s="176" t="str">
        <f>IF('1044Bf Données de base trav.'!G135-'1044Bf Données de base trav.'!H135&lt;=0,"",'1044Bf Données de base trav.'!G135-'1044Bf Données de base trav.'!H135)</f>
        <v/>
      </c>
      <c r="E139" s="174" t="str">
        <f>IF('1044Bf Données de base trav.'!I135="","",'1044Bf Données de base trav.'!I135)</f>
        <v/>
      </c>
      <c r="F139" s="165" t="str">
        <f>IF('1044Bf Données de base trav.'!A135="","",IF('1044Bf Données de base trav.'!G135=0,0,E139/D139))</f>
        <v/>
      </c>
      <c r="G139" s="176" t="str">
        <f>IF(A139="","",IF('1044Bf Données de base trav.'!J135&gt;'1044Af Demande'!$B$28,'1044Af Demande'!$B$28,'1044Bf Données de base trav.'!J135))</f>
        <v/>
      </c>
      <c r="H139" s="166" t="str">
        <f>IF('1044Bf Données de base trav.'!A135="","",IF(F139*21.7&gt;'1044Af Demande'!$B$28,'1044Af Demande'!$B$28,F139*21.7))</f>
        <v/>
      </c>
      <c r="I139" s="167" t="str">
        <f t="shared" si="21"/>
        <v/>
      </c>
      <c r="J139" s="168" t="str">
        <f>IF('1044Bf Données de base trav.'!K135="","",'1044Bf Données de base trav.'!K135)</f>
        <v/>
      </c>
      <c r="K139" s="174" t="str">
        <f t="shared" si="22"/>
        <v/>
      </c>
      <c r="L139" s="170" t="str">
        <f t="shared" si="23"/>
        <v/>
      </c>
      <c r="M139" s="171" t="str">
        <f t="shared" si="24"/>
        <v/>
      </c>
      <c r="N139" s="177" t="str">
        <f t="shared" si="25"/>
        <v/>
      </c>
      <c r="O139" s="178" t="str">
        <f>IF(A139="","",IF(N139=0,0,0.8*H139/21.7*'1044Af Demande'!$B$30))</f>
        <v/>
      </c>
      <c r="P139" s="168" t="str">
        <f t="shared" si="26"/>
        <v/>
      </c>
      <c r="Q139" s="174" t="str">
        <f>IF(A139="","",M139*'1044Af Demande'!$B$31)</f>
        <v/>
      </c>
      <c r="R139" s="175" t="str">
        <f t="shared" si="27"/>
        <v/>
      </c>
      <c r="S139" s="12"/>
    </row>
    <row r="140" spans="1:19" ht="16.95" customHeight="1">
      <c r="A140" s="13" t="str">
        <f>IF('1044Bf Données de base trav.'!A136="","",'1044Bf Données de base trav.'!A136)</f>
        <v/>
      </c>
      <c r="B140" s="58" t="str">
        <f>IF('1044Bf Données de base trav.'!B136="","",'1044Bf Données de base trav.'!B136)</f>
        <v/>
      </c>
      <c r="C140" s="59" t="str">
        <f>IF('1044Bf Données de base trav.'!C136="","",'1044Bf Données de base trav.'!C136)</f>
        <v/>
      </c>
      <c r="D140" s="176" t="str">
        <f>IF('1044Bf Données de base trav.'!G136-'1044Bf Données de base trav.'!H136&lt;=0,"",'1044Bf Données de base trav.'!G136-'1044Bf Données de base trav.'!H136)</f>
        <v/>
      </c>
      <c r="E140" s="174" t="str">
        <f>IF('1044Bf Données de base trav.'!I136="","",'1044Bf Données de base trav.'!I136)</f>
        <v/>
      </c>
      <c r="F140" s="165" t="str">
        <f>IF('1044Bf Données de base trav.'!A136="","",IF('1044Bf Données de base trav.'!G136=0,0,E140/D140))</f>
        <v/>
      </c>
      <c r="G140" s="176" t="str">
        <f>IF(A140="","",IF('1044Bf Données de base trav.'!J136&gt;'1044Af Demande'!$B$28,'1044Af Demande'!$B$28,'1044Bf Données de base trav.'!J136))</f>
        <v/>
      </c>
      <c r="H140" s="166" t="str">
        <f>IF('1044Bf Données de base trav.'!A136="","",IF(F140*21.7&gt;'1044Af Demande'!$B$28,'1044Af Demande'!$B$28,F140*21.7))</f>
        <v/>
      </c>
      <c r="I140" s="167" t="str">
        <f t="shared" si="21"/>
        <v/>
      </c>
      <c r="J140" s="168" t="str">
        <f>IF('1044Bf Données de base trav.'!K136="","",'1044Bf Données de base trav.'!K136)</f>
        <v/>
      </c>
      <c r="K140" s="174" t="str">
        <f t="shared" si="22"/>
        <v/>
      </c>
      <c r="L140" s="170" t="str">
        <f t="shared" si="23"/>
        <v/>
      </c>
      <c r="M140" s="171" t="str">
        <f t="shared" si="24"/>
        <v/>
      </c>
      <c r="N140" s="177" t="str">
        <f t="shared" si="25"/>
        <v/>
      </c>
      <c r="O140" s="178" t="str">
        <f>IF(A140="","",IF(N140=0,0,0.8*H140/21.7*'1044Af Demande'!$B$30))</f>
        <v/>
      </c>
      <c r="P140" s="168" t="str">
        <f t="shared" si="26"/>
        <v/>
      </c>
      <c r="Q140" s="174" t="str">
        <f>IF(A140="","",M140*'1044Af Demande'!$B$31)</f>
        <v/>
      </c>
      <c r="R140" s="175" t="str">
        <f t="shared" si="27"/>
        <v/>
      </c>
      <c r="S140" s="12"/>
    </row>
    <row r="141" spans="1:19" ht="16.95" customHeight="1">
      <c r="A141" s="13" t="str">
        <f>IF('1044Bf Données de base trav.'!A137="","",'1044Bf Données de base trav.'!A137)</f>
        <v/>
      </c>
      <c r="B141" s="58" t="str">
        <f>IF('1044Bf Données de base trav.'!B137="","",'1044Bf Données de base trav.'!B137)</f>
        <v/>
      </c>
      <c r="C141" s="59" t="str">
        <f>IF('1044Bf Données de base trav.'!C137="","",'1044Bf Données de base trav.'!C137)</f>
        <v/>
      </c>
      <c r="D141" s="176" t="str">
        <f>IF('1044Bf Données de base trav.'!G137-'1044Bf Données de base trav.'!H137&lt;=0,"",'1044Bf Données de base trav.'!G137-'1044Bf Données de base trav.'!H137)</f>
        <v/>
      </c>
      <c r="E141" s="174" t="str">
        <f>IF('1044Bf Données de base trav.'!I137="","",'1044Bf Données de base trav.'!I137)</f>
        <v/>
      </c>
      <c r="F141" s="165" t="str">
        <f>IF('1044Bf Données de base trav.'!A137="","",IF('1044Bf Données de base trav.'!G137=0,0,E141/D141))</f>
        <v/>
      </c>
      <c r="G141" s="176" t="str">
        <f>IF(A141="","",IF('1044Bf Données de base trav.'!J137&gt;'1044Af Demande'!$B$28,'1044Af Demande'!$B$28,'1044Bf Données de base trav.'!J137))</f>
        <v/>
      </c>
      <c r="H141" s="166" t="str">
        <f>IF('1044Bf Données de base trav.'!A137="","",IF(F141*21.7&gt;'1044Af Demande'!$B$28,'1044Af Demande'!$B$28,F141*21.7))</f>
        <v/>
      </c>
      <c r="I141" s="167" t="str">
        <f t="shared" si="21"/>
        <v/>
      </c>
      <c r="J141" s="168" t="str">
        <f>IF('1044Bf Données de base trav.'!K137="","",'1044Bf Données de base trav.'!K137)</f>
        <v/>
      </c>
      <c r="K141" s="174" t="str">
        <f t="shared" si="22"/>
        <v/>
      </c>
      <c r="L141" s="170" t="str">
        <f t="shared" si="23"/>
        <v/>
      </c>
      <c r="M141" s="171" t="str">
        <f t="shared" si="24"/>
        <v/>
      </c>
      <c r="N141" s="177" t="str">
        <f t="shared" si="25"/>
        <v/>
      </c>
      <c r="O141" s="178" t="str">
        <f>IF(A141="","",IF(N141=0,0,0.8*H141/21.7*'1044Af Demande'!$B$30))</f>
        <v/>
      </c>
      <c r="P141" s="168" t="str">
        <f t="shared" si="26"/>
        <v/>
      </c>
      <c r="Q141" s="174" t="str">
        <f>IF(A141="","",M141*'1044Af Demande'!$B$31)</f>
        <v/>
      </c>
      <c r="R141" s="175" t="str">
        <f t="shared" si="27"/>
        <v/>
      </c>
      <c r="S141" s="12"/>
    </row>
    <row r="142" spans="1:19" ht="16.95" customHeight="1">
      <c r="A142" s="13" t="str">
        <f>IF('1044Bf Données de base trav.'!A138="","",'1044Bf Données de base trav.'!A138)</f>
        <v/>
      </c>
      <c r="B142" s="58" t="str">
        <f>IF('1044Bf Données de base trav.'!B138="","",'1044Bf Données de base trav.'!B138)</f>
        <v/>
      </c>
      <c r="C142" s="59" t="str">
        <f>IF('1044Bf Données de base trav.'!C138="","",'1044Bf Données de base trav.'!C138)</f>
        <v/>
      </c>
      <c r="D142" s="176" t="str">
        <f>IF('1044Bf Données de base trav.'!G138-'1044Bf Données de base trav.'!H138&lt;=0,"",'1044Bf Données de base trav.'!G138-'1044Bf Données de base trav.'!H138)</f>
        <v/>
      </c>
      <c r="E142" s="174" t="str">
        <f>IF('1044Bf Données de base trav.'!I138="","",'1044Bf Données de base trav.'!I138)</f>
        <v/>
      </c>
      <c r="F142" s="165" t="str">
        <f>IF('1044Bf Données de base trav.'!A138="","",IF('1044Bf Données de base trav.'!G138=0,0,E142/D142))</f>
        <v/>
      </c>
      <c r="G142" s="176" t="str">
        <f>IF(A142="","",IF('1044Bf Données de base trav.'!J138&gt;'1044Af Demande'!$B$28,'1044Af Demande'!$B$28,'1044Bf Données de base trav.'!J138))</f>
        <v/>
      </c>
      <c r="H142" s="166" t="str">
        <f>IF('1044Bf Données de base trav.'!A138="","",IF(F142*21.7&gt;'1044Af Demande'!$B$28,'1044Af Demande'!$B$28,F142*21.7))</f>
        <v/>
      </c>
      <c r="I142" s="167" t="str">
        <f t="shared" si="21"/>
        <v/>
      </c>
      <c r="J142" s="168" t="str">
        <f>IF('1044Bf Données de base trav.'!K138="","",'1044Bf Données de base trav.'!K138)</f>
        <v/>
      </c>
      <c r="K142" s="174" t="str">
        <f t="shared" si="22"/>
        <v/>
      </c>
      <c r="L142" s="170" t="str">
        <f t="shared" si="23"/>
        <v/>
      </c>
      <c r="M142" s="171" t="str">
        <f t="shared" si="24"/>
        <v/>
      </c>
      <c r="N142" s="177" t="str">
        <f t="shared" si="25"/>
        <v/>
      </c>
      <c r="O142" s="178" t="str">
        <f>IF(A142="","",IF(N142=0,0,0.8*H142/21.7*'1044Af Demande'!$B$30))</f>
        <v/>
      </c>
      <c r="P142" s="168" t="str">
        <f t="shared" si="26"/>
        <v/>
      </c>
      <c r="Q142" s="174" t="str">
        <f>IF(A142="","",M142*'1044Af Demande'!$B$31)</f>
        <v/>
      </c>
      <c r="R142" s="175" t="str">
        <f t="shared" si="27"/>
        <v/>
      </c>
      <c r="S142" s="12"/>
    </row>
    <row r="143" spans="1:19" ht="16.95" customHeight="1">
      <c r="A143" s="13" t="str">
        <f>IF('1044Bf Données de base trav.'!A139="","",'1044Bf Données de base trav.'!A139)</f>
        <v/>
      </c>
      <c r="B143" s="58" t="str">
        <f>IF('1044Bf Données de base trav.'!B139="","",'1044Bf Données de base trav.'!B139)</f>
        <v/>
      </c>
      <c r="C143" s="59" t="str">
        <f>IF('1044Bf Données de base trav.'!C139="","",'1044Bf Données de base trav.'!C139)</f>
        <v/>
      </c>
      <c r="D143" s="176" t="str">
        <f>IF('1044Bf Données de base trav.'!G139-'1044Bf Données de base trav.'!H139&lt;=0,"",'1044Bf Données de base trav.'!G139-'1044Bf Données de base trav.'!H139)</f>
        <v/>
      </c>
      <c r="E143" s="174" t="str">
        <f>IF('1044Bf Données de base trav.'!I139="","",'1044Bf Données de base trav.'!I139)</f>
        <v/>
      </c>
      <c r="F143" s="165" t="str">
        <f>IF('1044Bf Données de base trav.'!A139="","",IF('1044Bf Données de base trav.'!G139=0,0,E143/D143))</f>
        <v/>
      </c>
      <c r="G143" s="176" t="str">
        <f>IF(A143="","",IF('1044Bf Données de base trav.'!J139&gt;'1044Af Demande'!$B$28,'1044Af Demande'!$B$28,'1044Bf Données de base trav.'!J139))</f>
        <v/>
      </c>
      <c r="H143" s="166" t="str">
        <f>IF('1044Bf Données de base trav.'!A139="","",IF(F143*21.7&gt;'1044Af Demande'!$B$28,'1044Af Demande'!$B$28,F143*21.7))</f>
        <v/>
      </c>
      <c r="I143" s="167" t="str">
        <f t="shared" si="21"/>
        <v/>
      </c>
      <c r="J143" s="168" t="str">
        <f>IF('1044Bf Données de base trav.'!K139="","",'1044Bf Données de base trav.'!K139)</f>
        <v/>
      </c>
      <c r="K143" s="174" t="str">
        <f t="shared" si="22"/>
        <v/>
      </c>
      <c r="L143" s="170" t="str">
        <f t="shared" si="23"/>
        <v/>
      </c>
      <c r="M143" s="171" t="str">
        <f t="shared" si="24"/>
        <v/>
      </c>
      <c r="N143" s="177" t="str">
        <f t="shared" si="25"/>
        <v/>
      </c>
      <c r="O143" s="178" t="str">
        <f>IF(A143="","",IF(N143=0,0,0.8*H143/21.7*'1044Af Demande'!$B$30))</f>
        <v/>
      </c>
      <c r="P143" s="168" t="str">
        <f t="shared" si="26"/>
        <v/>
      </c>
      <c r="Q143" s="174" t="str">
        <f>IF(A143="","",M143*'1044Af Demande'!$B$31)</f>
        <v/>
      </c>
      <c r="R143" s="175" t="str">
        <f t="shared" si="27"/>
        <v/>
      </c>
      <c r="S143" s="12"/>
    </row>
    <row r="144" spans="1:19" ht="16.95" customHeight="1">
      <c r="A144" s="13" t="str">
        <f>IF('1044Bf Données de base trav.'!A140="","",'1044Bf Données de base trav.'!A140)</f>
        <v/>
      </c>
      <c r="B144" s="58" t="str">
        <f>IF('1044Bf Données de base trav.'!B140="","",'1044Bf Données de base trav.'!B140)</f>
        <v/>
      </c>
      <c r="C144" s="59" t="str">
        <f>IF('1044Bf Données de base trav.'!C140="","",'1044Bf Données de base trav.'!C140)</f>
        <v/>
      </c>
      <c r="D144" s="176" t="str">
        <f>IF('1044Bf Données de base trav.'!G140-'1044Bf Données de base trav.'!H140&lt;=0,"",'1044Bf Données de base trav.'!G140-'1044Bf Données de base trav.'!H140)</f>
        <v/>
      </c>
      <c r="E144" s="174" t="str">
        <f>IF('1044Bf Données de base trav.'!I140="","",'1044Bf Données de base trav.'!I140)</f>
        <v/>
      </c>
      <c r="F144" s="165" t="str">
        <f>IF('1044Bf Données de base trav.'!A140="","",IF('1044Bf Données de base trav.'!G140=0,0,E144/D144))</f>
        <v/>
      </c>
      <c r="G144" s="176" t="str">
        <f>IF(A144="","",IF('1044Bf Données de base trav.'!J140&gt;'1044Af Demande'!$B$28,'1044Af Demande'!$B$28,'1044Bf Données de base trav.'!J140))</f>
        <v/>
      </c>
      <c r="H144" s="166" t="str">
        <f>IF('1044Bf Données de base trav.'!A140="","",IF(F144*21.7&gt;'1044Af Demande'!$B$28,'1044Af Demande'!$B$28,F144*21.7))</f>
        <v/>
      </c>
      <c r="I144" s="167" t="str">
        <f t="shared" si="21"/>
        <v/>
      </c>
      <c r="J144" s="168" t="str">
        <f>IF('1044Bf Données de base trav.'!K140="","",'1044Bf Données de base trav.'!K140)</f>
        <v/>
      </c>
      <c r="K144" s="174" t="str">
        <f t="shared" si="22"/>
        <v/>
      </c>
      <c r="L144" s="170" t="str">
        <f t="shared" si="23"/>
        <v/>
      </c>
      <c r="M144" s="171" t="str">
        <f t="shared" si="24"/>
        <v/>
      </c>
      <c r="N144" s="177" t="str">
        <f t="shared" si="25"/>
        <v/>
      </c>
      <c r="O144" s="178" t="str">
        <f>IF(A144="","",IF(N144=0,0,0.8*H144/21.7*'1044Af Demande'!$B$30))</f>
        <v/>
      </c>
      <c r="P144" s="168" t="str">
        <f t="shared" si="26"/>
        <v/>
      </c>
      <c r="Q144" s="174" t="str">
        <f>IF(A144="","",M144*'1044Af Demande'!$B$31)</f>
        <v/>
      </c>
      <c r="R144" s="175" t="str">
        <f t="shared" si="27"/>
        <v/>
      </c>
      <c r="S144" s="12"/>
    </row>
    <row r="145" spans="1:19" ht="16.95" customHeight="1">
      <c r="A145" s="13" t="str">
        <f>IF('1044Bf Données de base trav.'!A141="","",'1044Bf Données de base trav.'!A141)</f>
        <v/>
      </c>
      <c r="B145" s="58" t="str">
        <f>IF('1044Bf Données de base trav.'!B141="","",'1044Bf Données de base trav.'!B141)</f>
        <v/>
      </c>
      <c r="C145" s="59" t="str">
        <f>IF('1044Bf Données de base trav.'!C141="","",'1044Bf Données de base trav.'!C141)</f>
        <v/>
      </c>
      <c r="D145" s="176" t="str">
        <f>IF('1044Bf Données de base trav.'!G141-'1044Bf Données de base trav.'!H141&lt;=0,"",'1044Bf Données de base trav.'!G141-'1044Bf Données de base trav.'!H141)</f>
        <v/>
      </c>
      <c r="E145" s="174" t="str">
        <f>IF('1044Bf Données de base trav.'!I141="","",'1044Bf Données de base trav.'!I141)</f>
        <v/>
      </c>
      <c r="F145" s="165" t="str">
        <f>IF('1044Bf Données de base trav.'!A141="","",IF('1044Bf Données de base trav.'!G141=0,0,E145/D145))</f>
        <v/>
      </c>
      <c r="G145" s="176" t="str">
        <f>IF(A145="","",IF('1044Bf Données de base trav.'!J141&gt;'1044Af Demande'!$B$28,'1044Af Demande'!$B$28,'1044Bf Données de base trav.'!J141))</f>
        <v/>
      </c>
      <c r="H145" s="166" t="str">
        <f>IF('1044Bf Données de base trav.'!A141="","",IF(F145*21.7&gt;'1044Af Demande'!$B$28,'1044Af Demande'!$B$28,F145*21.7))</f>
        <v/>
      </c>
      <c r="I145" s="167" t="str">
        <f t="shared" si="21"/>
        <v/>
      </c>
      <c r="J145" s="168" t="str">
        <f>IF('1044Bf Données de base trav.'!K141="","",'1044Bf Données de base trav.'!K141)</f>
        <v/>
      </c>
      <c r="K145" s="174" t="str">
        <f t="shared" si="22"/>
        <v/>
      </c>
      <c r="L145" s="170" t="str">
        <f t="shared" si="23"/>
        <v/>
      </c>
      <c r="M145" s="171" t="str">
        <f t="shared" si="24"/>
        <v/>
      </c>
      <c r="N145" s="177" t="str">
        <f t="shared" si="25"/>
        <v/>
      </c>
      <c r="O145" s="178" t="str">
        <f>IF(A145="","",IF(N145=0,0,0.8*H145/21.7*'1044Af Demande'!$B$30))</f>
        <v/>
      </c>
      <c r="P145" s="168" t="str">
        <f t="shared" si="26"/>
        <v/>
      </c>
      <c r="Q145" s="174" t="str">
        <f>IF(A145="","",M145*'1044Af Demande'!$B$31)</f>
        <v/>
      </c>
      <c r="R145" s="175" t="str">
        <f t="shared" si="27"/>
        <v/>
      </c>
      <c r="S145" s="12"/>
    </row>
    <row r="146" spans="1:19" ht="16.95" customHeight="1">
      <c r="A146" s="13" t="str">
        <f>IF('1044Bf Données de base trav.'!A142="","",'1044Bf Données de base trav.'!A142)</f>
        <v/>
      </c>
      <c r="B146" s="58" t="str">
        <f>IF('1044Bf Données de base trav.'!B142="","",'1044Bf Données de base trav.'!B142)</f>
        <v/>
      </c>
      <c r="C146" s="59" t="str">
        <f>IF('1044Bf Données de base trav.'!C142="","",'1044Bf Données de base trav.'!C142)</f>
        <v/>
      </c>
      <c r="D146" s="176" t="str">
        <f>IF('1044Bf Données de base trav.'!G142-'1044Bf Données de base trav.'!H142&lt;=0,"",'1044Bf Données de base trav.'!G142-'1044Bf Données de base trav.'!H142)</f>
        <v/>
      </c>
      <c r="E146" s="174" t="str">
        <f>IF('1044Bf Données de base trav.'!I142="","",'1044Bf Données de base trav.'!I142)</f>
        <v/>
      </c>
      <c r="F146" s="165" t="str">
        <f>IF('1044Bf Données de base trav.'!A142="","",IF('1044Bf Données de base trav.'!G142=0,0,E146/D146))</f>
        <v/>
      </c>
      <c r="G146" s="176" t="str">
        <f>IF(A146="","",IF('1044Bf Données de base trav.'!J142&gt;'1044Af Demande'!$B$28,'1044Af Demande'!$B$28,'1044Bf Données de base trav.'!J142))</f>
        <v/>
      </c>
      <c r="H146" s="166" t="str">
        <f>IF('1044Bf Données de base trav.'!A142="","",IF(F146*21.7&gt;'1044Af Demande'!$B$28,'1044Af Demande'!$B$28,F146*21.7))</f>
        <v/>
      </c>
      <c r="I146" s="167" t="str">
        <f t="shared" si="21"/>
        <v/>
      </c>
      <c r="J146" s="168" t="str">
        <f>IF('1044Bf Données de base trav.'!K142="","",'1044Bf Données de base trav.'!K142)</f>
        <v/>
      </c>
      <c r="K146" s="174" t="str">
        <f t="shared" si="22"/>
        <v/>
      </c>
      <c r="L146" s="170" t="str">
        <f t="shared" si="23"/>
        <v/>
      </c>
      <c r="M146" s="171" t="str">
        <f t="shared" si="24"/>
        <v/>
      </c>
      <c r="N146" s="177" t="str">
        <f t="shared" si="25"/>
        <v/>
      </c>
      <c r="O146" s="178" t="str">
        <f>IF(A146="","",IF(N146=0,0,0.8*H146/21.7*'1044Af Demande'!$B$30))</f>
        <v/>
      </c>
      <c r="P146" s="168" t="str">
        <f t="shared" si="26"/>
        <v/>
      </c>
      <c r="Q146" s="174" t="str">
        <f>IF(A146="","",M146*'1044Af Demande'!$B$31)</f>
        <v/>
      </c>
      <c r="R146" s="175" t="str">
        <f t="shared" si="27"/>
        <v/>
      </c>
      <c r="S146" s="12"/>
    </row>
    <row r="147" spans="1:19" ht="16.95" customHeight="1">
      <c r="A147" s="13" t="str">
        <f>IF('1044Bf Données de base trav.'!A143="","",'1044Bf Données de base trav.'!A143)</f>
        <v/>
      </c>
      <c r="B147" s="58" t="str">
        <f>IF('1044Bf Données de base trav.'!B143="","",'1044Bf Données de base trav.'!B143)</f>
        <v/>
      </c>
      <c r="C147" s="59" t="str">
        <f>IF('1044Bf Données de base trav.'!C143="","",'1044Bf Données de base trav.'!C143)</f>
        <v/>
      </c>
      <c r="D147" s="176" t="str">
        <f>IF('1044Bf Données de base trav.'!G143-'1044Bf Données de base trav.'!H143&lt;=0,"",'1044Bf Données de base trav.'!G143-'1044Bf Données de base trav.'!H143)</f>
        <v/>
      </c>
      <c r="E147" s="174" t="str">
        <f>IF('1044Bf Données de base trav.'!I143="","",'1044Bf Données de base trav.'!I143)</f>
        <v/>
      </c>
      <c r="F147" s="165" t="str">
        <f>IF('1044Bf Données de base trav.'!A143="","",IF('1044Bf Données de base trav.'!G143=0,0,E147/D147))</f>
        <v/>
      </c>
      <c r="G147" s="176" t="str">
        <f>IF(A147="","",IF('1044Bf Données de base trav.'!J143&gt;'1044Af Demande'!$B$28,'1044Af Demande'!$B$28,'1044Bf Données de base trav.'!J143))</f>
        <v/>
      </c>
      <c r="H147" s="166" t="str">
        <f>IF('1044Bf Données de base trav.'!A143="","",IF(F147*21.7&gt;'1044Af Demande'!$B$28,'1044Af Demande'!$B$28,F147*21.7))</f>
        <v/>
      </c>
      <c r="I147" s="167" t="str">
        <f t="shared" si="21"/>
        <v/>
      </c>
      <c r="J147" s="168" t="str">
        <f>IF('1044Bf Données de base trav.'!K143="","",'1044Bf Données de base trav.'!K143)</f>
        <v/>
      </c>
      <c r="K147" s="174" t="str">
        <f t="shared" si="22"/>
        <v/>
      </c>
      <c r="L147" s="170" t="str">
        <f t="shared" si="23"/>
        <v/>
      </c>
      <c r="M147" s="171" t="str">
        <f t="shared" si="24"/>
        <v/>
      </c>
      <c r="N147" s="177" t="str">
        <f t="shared" si="25"/>
        <v/>
      </c>
      <c r="O147" s="178" t="str">
        <f>IF(A147="","",IF(N147=0,0,0.8*H147/21.7*'1044Af Demande'!$B$30))</f>
        <v/>
      </c>
      <c r="P147" s="168" t="str">
        <f t="shared" si="26"/>
        <v/>
      </c>
      <c r="Q147" s="174" t="str">
        <f>IF(A147="","",M147*'1044Af Demande'!$B$31)</f>
        <v/>
      </c>
      <c r="R147" s="175" t="str">
        <f t="shared" si="27"/>
        <v/>
      </c>
      <c r="S147" s="12"/>
    </row>
    <row r="148" spans="1:19" ht="16.95" customHeight="1">
      <c r="A148" s="13" t="str">
        <f>IF('1044Bf Données de base trav.'!A144="","",'1044Bf Données de base trav.'!A144)</f>
        <v/>
      </c>
      <c r="B148" s="58" t="str">
        <f>IF('1044Bf Données de base trav.'!B144="","",'1044Bf Données de base trav.'!B144)</f>
        <v/>
      </c>
      <c r="C148" s="59" t="str">
        <f>IF('1044Bf Données de base trav.'!C144="","",'1044Bf Données de base trav.'!C144)</f>
        <v/>
      </c>
      <c r="D148" s="176" t="str">
        <f>IF('1044Bf Données de base trav.'!G144-'1044Bf Données de base trav.'!H144&lt;=0,"",'1044Bf Données de base trav.'!G144-'1044Bf Données de base trav.'!H144)</f>
        <v/>
      </c>
      <c r="E148" s="174" t="str">
        <f>IF('1044Bf Données de base trav.'!I144="","",'1044Bf Données de base trav.'!I144)</f>
        <v/>
      </c>
      <c r="F148" s="165" t="str">
        <f>IF('1044Bf Données de base trav.'!A144="","",IF('1044Bf Données de base trav.'!G144=0,0,E148/D148))</f>
        <v/>
      </c>
      <c r="G148" s="176" t="str">
        <f>IF(A148="","",IF('1044Bf Données de base trav.'!J144&gt;'1044Af Demande'!$B$28,'1044Af Demande'!$B$28,'1044Bf Données de base trav.'!J144))</f>
        <v/>
      </c>
      <c r="H148" s="166" t="str">
        <f>IF('1044Bf Données de base trav.'!A144="","",IF(F148*21.7&gt;'1044Af Demande'!$B$28,'1044Af Demande'!$B$28,F148*21.7))</f>
        <v/>
      </c>
      <c r="I148" s="167" t="str">
        <f t="shared" si="21"/>
        <v/>
      </c>
      <c r="J148" s="168" t="str">
        <f>IF('1044Bf Données de base trav.'!K144="","",'1044Bf Données de base trav.'!K144)</f>
        <v/>
      </c>
      <c r="K148" s="174" t="str">
        <f t="shared" si="22"/>
        <v/>
      </c>
      <c r="L148" s="170" t="str">
        <f t="shared" si="23"/>
        <v/>
      </c>
      <c r="M148" s="171" t="str">
        <f t="shared" si="24"/>
        <v/>
      </c>
      <c r="N148" s="177" t="str">
        <f t="shared" si="25"/>
        <v/>
      </c>
      <c r="O148" s="178" t="str">
        <f>IF(A148="","",IF(N148=0,0,0.8*H148/21.7*'1044Af Demande'!$B$30))</f>
        <v/>
      </c>
      <c r="P148" s="168" t="str">
        <f t="shared" si="26"/>
        <v/>
      </c>
      <c r="Q148" s="174" t="str">
        <f>IF(A148="","",M148*'1044Af Demande'!$B$31)</f>
        <v/>
      </c>
      <c r="R148" s="175" t="str">
        <f t="shared" si="27"/>
        <v/>
      </c>
      <c r="S148" s="12"/>
    </row>
    <row r="149" spans="1:19" ht="16.95" customHeight="1">
      <c r="A149" s="13" t="str">
        <f>IF('1044Bf Données de base trav.'!A145="","",'1044Bf Données de base trav.'!A145)</f>
        <v/>
      </c>
      <c r="B149" s="58" t="str">
        <f>IF('1044Bf Données de base trav.'!B145="","",'1044Bf Données de base trav.'!B145)</f>
        <v/>
      </c>
      <c r="C149" s="59" t="str">
        <f>IF('1044Bf Données de base trav.'!C145="","",'1044Bf Données de base trav.'!C145)</f>
        <v/>
      </c>
      <c r="D149" s="176" t="str">
        <f>IF('1044Bf Données de base trav.'!G145-'1044Bf Données de base trav.'!H145&lt;=0,"",'1044Bf Données de base trav.'!G145-'1044Bf Données de base trav.'!H145)</f>
        <v/>
      </c>
      <c r="E149" s="174" t="str">
        <f>IF('1044Bf Données de base trav.'!I145="","",'1044Bf Données de base trav.'!I145)</f>
        <v/>
      </c>
      <c r="F149" s="165" t="str">
        <f>IF('1044Bf Données de base trav.'!A145="","",IF('1044Bf Données de base trav.'!G145=0,0,E149/D149))</f>
        <v/>
      </c>
      <c r="G149" s="176" t="str">
        <f>IF(A149="","",IF('1044Bf Données de base trav.'!J145&gt;'1044Af Demande'!$B$28,'1044Af Demande'!$B$28,'1044Bf Données de base trav.'!J145))</f>
        <v/>
      </c>
      <c r="H149" s="166" t="str">
        <f>IF('1044Bf Données de base trav.'!A145="","",IF(F149*21.7&gt;'1044Af Demande'!$B$28,'1044Af Demande'!$B$28,F149*21.7))</f>
        <v/>
      </c>
      <c r="I149" s="167" t="str">
        <f t="shared" si="21"/>
        <v/>
      </c>
      <c r="J149" s="168" t="str">
        <f>IF('1044Bf Données de base trav.'!K145="","",'1044Bf Données de base trav.'!K145)</f>
        <v/>
      </c>
      <c r="K149" s="174" t="str">
        <f t="shared" si="22"/>
        <v/>
      </c>
      <c r="L149" s="170" t="str">
        <f t="shared" si="23"/>
        <v/>
      </c>
      <c r="M149" s="171" t="str">
        <f t="shared" si="24"/>
        <v/>
      </c>
      <c r="N149" s="177" t="str">
        <f t="shared" si="25"/>
        <v/>
      </c>
      <c r="O149" s="178" t="str">
        <f>IF(A149="","",IF(N149=0,0,0.8*H149/21.7*'1044Af Demande'!$B$30))</f>
        <v/>
      </c>
      <c r="P149" s="168" t="str">
        <f t="shared" si="26"/>
        <v/>
      </c>
      <c r="Q149" s="174" t="str">
        <f>IF(A149="","",M149*'1044Af Demande'!$B$31)</f>
        <v/>
      </c>
      <c r="R149" s="175" t="str">
        <f t="shared" si="27"/>
        <v/>
      </c>
      <c r="S149" s="12"/>
    </row>
    <row r="150" spans="1:19" ht="16.95" customHeight="1">
      <c r="A150" s="13" t="str">
        <f>IF('1044Bf Données de base trav.'!A146="","",'1044Bf Données de base trav.'!A146)</f>
        <v/>
      </c>
      <c r="B150" s="58" t="str">
        <f>IF('1044Bf Données de base trav.'!B146="","",'1044Bf Données de base trav.'!B146)</f>
        <v/>
      </c>
      <c r="C150" s="59" t="str">
        <f>IF('1044Bf Données de base trav.'!C146="","",'1044Bf Données de base trav.'!C146)</f>
        <v/>
      </c>
      <c r="D150" s="176" t="str">
        <f>IF('1044Bf Données de base trav.'!G146-'1044Bf Données de base trav.'!H146&lt;=0,"",'1044Bf Données de base trav.'!G146-'1044Bf Données de base trav.'!H146)</f>
        <v/>
      </c>
      <c r="E150" s="174" t="str">
        <f>IF('1044Bf Données de base trav.'!I146="","",'1044Bf Données de base trav.'!I146)</f>
        <v/>
      </c>
      <c r="F150" s="165" t="str">
        <f>IF('1044Bf Données de base trav.'!A146="","",IF('1044Bf Données de base trav.'!G146=0,0,E150/D150))</f>
        <v/>
      </c>
      <c r="G150" s="176" t="str">
        <f>IF(A150="","",IF('1044Bf Données de base trav.'!J146&gt;'1044Af Demande'!$B$28,'1044Af Demande'!$B$28,'1044Bf Données de base trav.'!J146))</f>
        <v/>
      </c>
      <c r="H150" s="166" t="str">
        <f>IF('1044Bf Données de base trav.'!A146="","",IF(F150*21.7&gt;'1044Af Demande'!$B$28,'1044Af Demande'!$B$28,F150*21.7))</f>
        <v/>
      </c>
      <c r="I150" s="167" t="str">
        <f t="shared" si="21"/>
        <v/>
      </c>
      <c r="J150" s="168" t="str">
        <f>IF('1044Bf Données de base trav.'!K146="","",'1044Bf Données de base trav.'!K146)</f>
        <v/>
      </c>
      <c r="K150" s="174" t="str">
        <f t="shared" si="22"/>
        <v/>
      </c>
      <c r="L150" s="170" t="str">
        <f t="shared" si="23"/>
        <v/>
      </c>
      <c r="M150" s="171" t="str">
        <f t="shared" si="24"/>
        <v/>
      </c>
      <c r="N150" s="177" t="str">
        <f t="shared" si="25"/>
        <v/>
      </c>
      <c r="O150" s="178" t="str">
        <f>IF(A150="","",IF(N150=0,0,0.8*H150/21.7*'1044Af Demande'!$B$30))</f>
        <v/>
      </c>
      <c r="P150" s="168" t="str">
        <f t="shared" si="26"/>
        <v/>
      </c>
      <c r="Q150" s="174" t="str">
        <f>IF(A150="","",M150*'1044Af Demande'!$B$31)</f>
        <v/>
      </c>
      <c r="R150" s="175" t="str">
        <f t="shared" si="27"/>
        <v/>
      </c>
      <c r="S150" s="12"/>
    </row>
    <row r="151" spans="1:19" ht="16.95" customHeight="1">
      <c r="A151" s="13" t="str">
        <f>IF('1044Bf Données de base trav.'!A147="","",'1044Bf Données de base trav.'!A147)</f>
        <v/>
      </c>
      <c r="B151" s="58" t="str">
        <f>IF('1044Bf Données de base trav.'!B147="","",'1044Bf Données de base trav.'!B147)</f>
        <v/>
      </c>
      <c r="C151" s="59" t="str">
        <f>IF('1044Bf Données de base trav.'!C147="","",'1044Bf Données de base trav.'!C147)</f>
        <v/>
      </c>
      <c r="D151" s="176" t="str">
        <f>IF('1044Bf Données de base trav.'!G147-'1044Bf Données de base trav.'!H147&lt;=0,"",'1044Bf Données de base trav.'!G147-'1044Bf Données de base trav.'!H147)</f>
        <v/>
      </c>
      <c r="E151" s="174" t="str">
        <f>IF('1044Bf Données de base trav.'!I147="","",'1044Bf Données de base trav.'!I147)</f>
        <v/>
      </c>
      <c r="F151" s="165" t="str">
        <f>IF('1044Bf Données de base trav.'!A147="","",IF('1044Bf Données de base trav.'!G147=0,0,E151/D151))</f>
        <v/>
      </c>
      <c r="G151" s="176" t="str">
        <f>IF(A151="","",IF('1044Bf Données de base trav.'!J147&gt;'1044Af Demande'!$B$28,'1044Af Demande'!$B$28,'1044Bf Données de base trav.'!J147))</f>
        <v/>
      </c>
      <c r="H151" s="166" t="str">
        <f>IF('1044Bf Données de base trav.'!A147="","",IF(F151*21.7&gt;'1044Af Demande'!$B$28,'1044Af Demande'!$B$28,F151*21.7))</f>
        <v/>
      </c>
      <c r="I151" s="167" t="str">
        <f t="shared" si="21"/>
        <v/>
      </c>
      <c r="J151" s="168" t="str">
        <f>IF('1044Bf Données de base trav.'!K147="","",'1044Bf Données de base trav.'!K147)</f>
        <v/>
      </c>
      <c r="K151" s="174" t="str">
        <f t="shared" si="22"/>
        <v/>
      </c>
      <c r="L151" s="170" t="str">
        <f t="shared" si="23"/>
        <v/>
      </c>
      <c r="M151" s="171" t="str">
        <f t="shared" si="24"/>
        <v/>
      </c>
      <c r="N151" s="177" t="str">
        <f t="shared" si="25"/>
        <v/>
      </c>
      <c r="O151" s="178" t="str">
        <f>IF(A151="","",IF(N151=0,0,0.8*H151/21.7*'1044Af Demande'!$B$30))</f>
        <v/>
      </c>
      <c r="P151" s="168" t="str">
        <f t="shared" si="26"/>
        <v/>
      </c>
      <c r="Q151" s="174" t="str">
        <f>IF(A151="","",M151*'1044Af Demande'!$B$31)</f>
        <v/>
      </c>
      <c r="R151" s="175" t="str">
        <f t="shared" si="27"/>
        <v/>
      </c>
      <c r="S151" s="12"/>
    </row>
    <row r="152" spans="1:19" ht="16.95" customHeight="1">
      <c r="A152" s="13" t="str">
        <f>IF('1044Bf Données de base trav.'!A148="","",'1044Bf Données de base trav.'!A148)</f>
        <v/>
      </c>
      <c r="B152" s="58" t="str">
        <f>IF('1044Bf Données de base trav.'!B148="","",'1044Bf Données de base trav.'!B148)</f>
        <v/>
      </c>
      <c r="C152" s="59" t="str">
        <f>IF('1044Bf Données de base trav.'!C148="","",'1044Bf Données de base trav.'!C148)</f>
        <v/>
      </c>
      <c r="D152" s="176" t="str">
        <f>IF('1044Bf Données de base trav.'!G148-'1044Bf Données de base trav.'!H148&lt;=0,"",'1044Bf Données de base trav.'!G148-'1044Bf Données de base trav.'!H148)</f>
        <v/>
      </c>
      <c r="E152" s="174" t="str">
        <f>IF('1044Bf Données de base trav.'!I148="","",'1044Bf Données de base trav.'!I148)</f>
        <v/>
      </c>
      <c r="F152" s="165" t="str">
        <f>IF('1044Bf Données de base trav.'!A148="","",IF('1044Bf Données de base trav.'!G148=0,0,E152/D152))</f>
        <v/>
      </c>
      <c r="G152" s="176" t="str">
        <f>IF(A152="","",IF('1044Bf Données de base trav.'!J148&gt;'1044Af Demande'!$B$28,'1044Af Demande'!$B$28,'1044Bf Données de base trav.'!J148))</f>
        <v/>
      </c>
      <c r="H152" s="166" t="str">
        <f>IF('1044Bf Données de base trav.'!A148="","",IF(F152*21.7&gt;'1044Af Demande'!$B$28,'1044Af Demande'!$B$28,F152*21.7))</f>
        <v/>
      </c>
      <c r="I152" s="167" t="str">
        <f t="shared" si="21"/>
        <v/>
      </c>
      <c r="J152" s="168" t="str">
        <f>IF('1044Bf Données de base trav.'!K148="","",'1044Bf Données de base trav.'!K148)</f>
        <v/>
      </c>
      <c r="K152" s="174" t="str">
        <f t="shared" si="22"/>
        <v/>
      </c>
      <c r="L152" s="170" t="str">
        <f t="shared" si="23"/>
        <v/>
      </c>
      <c r="M152" s="171" t="str">
        <f t="shared" si="24"/>
        <v/>
      </c>
      <c r="N152" s="177" t="str">
        <f t="shared" si="25"/>
        <v/>
      </c>
      <c r="O152" s="178" t="str">
        <f>IF(A152="","",IF(N152=0,0,0.8*H152/21.7*'1044Af Demande'!$B$30))</f>
        <v/>
      </c>
      <c r="P152" s="168" t="str">
        <f t="shared" si="26"/>
        <v/>
      </c>
      <c r="Q152" s="174" t="str">
        <f>IF(A152="","",M152*'1044Af Demande'!$B$31)</f>
        <v/>
      </c>
      <c r="R152" s="175" t="str">
        <f t="shared" si="27"/>
        <v/>
      </c>
      <c r="S152" s="12"/>
    </row>
    <row r="153" spans="1:19" ht="16.95" customHeight="1">
      <c r="A153" s="13" t="str">
        <f>IF('1044Bf Données de base trav.'!A149="","",'1044Bf Données de base trav.'!A149)</f>
        <v/>
      </c>
      <c r="B153" s="58" t="str">
        <f>IF('1044Bf Données de base trav.'!B149="","",'1044Bf Données de base trav.'!B149)</f>
        <v/>
      </c>
      <c r="C153" s="59" t="str">
        <f>IF('1044Bf Données de base trav.'!C149="","",'1044Bf Données de base trav.'!C149)</f>
        <v/>
      </c>
      <c r="D153" s="176" t="str">
        <f>IF('1044Bf Données de base trav.'!G149-'1044Bf Données de base trav.'!H149&lt;=0,"",'1044Bf Données de base trav.'!G149-'1044Bf Données de base trav.'!H149)</f>
        <v/>
      </c>
      <c r="E153" s="174" t="str">
        <f>IF('1044Bf Données de base trav.'!I149="","",'1044Bf Données de base trav.'!I149)</f>
        <v/>
      </c>
      <c r="F153" s="165" t="str">
        <f>IF('1044Bf Données de base trav.'!A149="","",IF('1044Bf Données de base trav.'!G149=0,0,E153/D153))</f>
        <v/>
      </c>
      <c r="G153" s="176" t="str">
        <f>IF(A153="","",IF('1044Bf Données de base trav.'!J149&gt;'1044Af Demande'!$B$28,'1044Af Demande'!$B$28,'1044Bf Données de base trav.'!J149))</f>
        <v/>
      </c>
      <c r="H153" s="166" t="str">
        <f>IF('1044Bf Données de base trav.'!A149="","",IF(F153*21.7&gt;'1044Af Demande'!$B$28,'1044Af Demande'!$B$28,F153*21.7))</f>
        <v/>
      </c>
      <c r="I153" s="167" t="str">
        <f t="shared" si="21"/>
        <v/>
      </c>
      <c r="J153" s="168" t="str">
        <f>IF('1044Bf Données de base trav.'!K149="","",'1044Bf Données de base trav.'!K149)</f>
        <v/>
      </c>
      <c r="K153" s="174" t="str">
        <f t="shared" si="22"/>
        <v/>
      </c>
      <c r="L153" s="170" t="str">
        <f t="shared" si="23"/>
        <v/>
      </c>
      <c r="M153" s="171" t="str">
        <f t="shared" si="24"/>
        <v/>
      </c>
      <c r="N153" s="177" t="str">
        <f t="shared" si="25"/>
        <v/>
      </c>
      <c r="O153" s="178" t="str">
        <f>IF(A153="","",IF(N153=0,0,0.8*H153/21.7*'1044Af Demande'!$B$30))</f>
        <v/>
      </c>
      <c r="P153" s="168" t="str">
        <f t="shared" si="26"/>
        <v/>
      </c>
      <c r="Q153" s="174" t="str">
        <f>IF(A153="","",M153*'1044Af Demande'!$B$31)</f>
        <v/>
      </c>
      <c r="R153" s="175" t="str">
        <f t="shared" si="27"/>
        <v/>
      </c>
      <c r="S153" s="12"/>
    </row>
    <row r="154" spans="1:19" ht="16.95" customHeight="1">
      <c r="A154" s="13" t="str">
        <f>IF('1044Bf Données de base trav.'!A150="","",'1044Bf Données de base trav.'!A150)</f>
        <v/>
      </c>
      <c r="B154" s="58" t="str">
        <f>IF('1044Bf Données de base trav.'!B150="","",'1044Bf Données de base trav.'!B150)</f>
        <v/>
      </c>
      <c r="C154" s="59" t="str">
        <f>IF('1044Bf Données de base trav.'!C150="","",'1044Bf Données de base trav.'!C150)</f>
        <v/>
      </c>
      <c r="D154" s="176" t="str">
        <f>IF('1044Bf Données de base trav.'!G150-'1044Bf Données de base trav.'!H150&lt;=0,"",'1044Bf Données de base trav.'!G150-'1044Bf Données de base trav.'!H150)</f>
        <v/>
      </c>
      <c r="E154" s="174" t="str">
        <f>IF('1044Bf Données de base trav.'!I150="","",'1044Bf Données de base trav.'!I150)</f>
        <v/>
      </c>
      <c r="F154" s="165" t="str">
        <f>IF('1044Bf Données de base trav.'!A150="","",IF('1044Bf Données de base trav.'!G150=0,0,E154/D154))</f>
        <v/>
      </c>
      <c r="G154" s="176" t="str">
        <f>IF(A154="","",IF('1044Bf Données de base trav.'!J150&gt;'1044Af Demande'!$B$28,'1044Af Demande'!$B$28,'1044Bf Données de base trav.'!J150))</f>
        <v/>
      </c>
      <c r="H154" s="166" t="str">
        <f>IF('1044Bf Données de base trav.'!A150="","",IF(F154*21.7&gt;'1044Af Demande'!$B$28,'1044Af Demande'!$B$28,F154*21.7))</f>
        <v/>
      </c>
      <c r="I154" s="167" t="str">
        <f t="shared" si="21"/>
        <v/>
      </c>
      <c r="J154" s="168" t="str">
        <f>IF('1044Bf Données de base trav.'!K150="","",'1044Bf Données de base trav.'!K150)</f>
        <v/>
      </c>
      <c r="K154" s="174" t="str">
        <f t="shared" si="22"/>
        <v/>
      </c>
      <c r="L154" s="170" t="str">
        <f t="shared" si="23"/>
        <v/>
      </c>
      <c r="M154" s="171" t="str">
        <f t="shared" si="24"/>
        <v/>
      </c>
      <c r="N154" s="177" t="str">
        <f t="shared" si="25"/>
        <v/>
      </c>
      <c r="O154" s="178" t="str">
        <f>IF(A154="","",IF(N154=0,0,0.8*H154/21.7*'1044Af Demande'!$B$30))</f>
        <v/>
      </c>
      <c r="P154" s="168" t="str">
        <f t="shared" si="26"/>
        <v/>
      </c>
      <c r="Q154" s="174" t="str">
        <f>IF(A154="","",M154*'1044Af Demande'!$B$31)</f>
        <v/>
      </c>
      <c r="R154" s="175" t="str">
        <f t="shared" si="27"/>
        <v/>
      </c>
      <c r="S154" s="12"/>
    </row>
    <row r="155" spans="1:19" ht="16.95" customHeight="1">
      <c r="A155" s="13" t="str">
        <f>IF('1044Bf Données de base trav.'!A151="","",'1044Bf Données de base trav.'!A151)</f>
        <v/>
      </c>
      <c r="B155" s="58" t="str">
        <f>IF('1044Bf Données de base trav.'!B151="","",'1044Bf Données de base trav.'!B151)</f>
        <v/>
      </c>
      <c r="C155" s="59" t="str">
        <f>IF('1044Bf Données de base trav.'!C151="","",'1044Bf Données de base trav.'!C151)</f>
        <v/>
      </c>
      <c r="D155" s="176" t="str">
        <f>IF('1044Bf Données de base trav.'!G151-'1044Bf Données de base trav.'!H151&lt;=0,"",'1044Bf Données de base trav.'!G151-'1044Bf Données de base trav.'!H151)</f>
        <v/>
      </c>
      <c r="E155" s="174" t="str">
        <f>IF('1044Bf Données de base trav.'!I151="","",'1044Bf Données de base trav.'!I151)</f>
        <v/>
      </c>
      <c r="F155" s="165" t="str">
        <f>IF('1044Bf Données de base trav.'!A151="","",IF('1044Bf Données de base trav.'!G151=0,0,E155/D155))</f>
        <v/>
      </c>
      <c r="G155" s="176" t="str">
        <f>IF(A155="","",IF('1044Bf Données de base trav.'!J151&gt;'1044Af Demande'!$B$28,'1044Af Demande'!$B$28,'1044Bf Données de base trav.'!J151))</f>
        <v/>
      </c>
      <c r="H155" s="166" t="str">
        <f>IF('1044Bf Données de base trav.'!A151="","",IF(F155*21.7&gt;'1044Af Demande'!$B$28,'1044Af Demande'!$B$28,F155*21.7))</f>
        <v/>
      </c>
      <c r="I155" s="167" t="str">
        <f t="shared" si="21"/>
        <v/>
      </c>
      <c r="J155" s="168" t="str">
        <f>IF('1044Bf Données de base trav.'!K151="","",'1044Bf Données de base trav.'!K151)</f>
        <v/>
      </c>
      <c r="K155" s="174" t="str">
        <f t="shared" si="22"/>
        <v/>
      </c>
      <c r="L155" s="170" t="str">
        <f t="shared" si="23"/>
        <v/>
      </c>
      <c r="M155" s="171" t="str">
        <f t="shared" si="24"/>
        <v/>
      </c>
      <c r="N155" s="177" t="str">
        <f t="shared" si="25"/>
        <v/>
      </c>
      <c r="O155" s="178" t="str">
        <f>IF(A155="","",IF(N155=0,0,0.8*H155/21.7*'1044Af Demande'!$B$30))</f>
        <v/>
      </c>
      <c r="P155" s="168" t="str">
        <f t="shared" si="26"/>
        <v/>
      </c>
      <c r="Q155" s="174" t="str">
        <f>IF(A155="","",M155*'1044Af Demande'!$B$31)</f>
        <v/>
      </c>
      <c r="R155" s="175" t="str">
        <f t="shared" si="27"/>
        <v/>
      </c>
      <c r="S155" s="12"/>
    </row>
    <row r="156" spans="1:19" ht="16.95" customHeight="1">
      <c r="A156" s="13" t="str">
        <f>IF('1044Bf Données de base trav.'!A152="","",'1044Bf Données de base trav.'!A152)</f>
        <v/>
      </c>
      <c r="B156" s="58" t="str">
        <f>IF('1044Bf Données de base trav.'!B152="","",'1044Bf Données de base trav.'!B152)</f>
        <v/>
      </c>
      <c r="C156" s="59" t="str">
        <f>IF('1044Bf Données de base trav.'!C152="","",'1044Bf Données de base trav.'!C152)</f>
        <v/>
      </c>
      <c r="D156" s="176" t="str">
        <f>IF('1044Bf Données de base trav.'!G152-'1044Bf Données de base trav.'!H152&lt;=0,"",'1044Bf Données de base trav.'!G152-'1044Bf Données de base trav.'!H152)</f>
        <v/>
      </c>
      <c r="E156" s="174" t="str">
        <f>IF('1044Bf Données de base trav.'!I152="","",'1044Bf Données de base trav.'!I152)</f>
        <v/>
      </c>
      <c r="F156" s="165" t="str">
        <f>IF('1044Bf Données de base trav.'!A152="","",IF('1044Bf Données de base trav.'!G152=0,0,E156/D156))</f>
        <v/>
      </c>
      <c r="G156" s="176" t="str">
        <f>IF(A156="","",IF('1044Bf Données de base trav.'!J152&gt;'1044Af Demande'!$B$28,'1044Af Demande'!$B$28,'1044Bf Données de base trav.'!J152))</f>
        <v/>
      </c>
      <c r="H156" s="166" t="str">
        <f>IF('1044Bf Données de base trav.'!A152="","",IF(F156*21.7&gt;'1044Af Demande'!$B$28,'1044Af Demande'!$B$28,F156*21.7))</f>
        <v/>
      </c>
      <c r="I156" s="167" t="str">
        <f t="shared" si="21"/>
        <v/>
      </c>
      <c r="J156" s="168" t="str">
        <f>IF('1044Bf Données de base trav.'!K152="","",'1044Bf Données de base trav.'!K152)</f>
        <v/>
      </c>
      <c r="K156" s="174" t="str">
        <f t="shared" si="22"/>
        <v/>
      </c>
      <c r="L156" s="170" t="str">
        <f t="shared" si="23"/>
        <v/>
      </c>
      <c r="M156" s="171" t="str">
        <f t="shared" si="24"/>
        <v/>
      </c>
      <c r="N156" s="177" t="str">
        <f t="shared" si="25"/>
        <v/>
      </c>
      <c r="O156" s="178" t="str">
        <f>IF(A156="","",IF(N156=0,0,0.8*H156/21.7*'1044Af Demande'!$B$30))</f>
        <v/>
      </c>
      <c r="P156" s="168" t="str">
        <f t="shared" si="26"/>
        <v/>
      </c>
      <c r="Q156" s="174" t="str">
        <f>IF(A156="","",M156*'1044Af Demande'!$B$31)</f>
        <v/>
      </c>
      <c r="R156" s="175" t="str">
        <f t="shared" si="27"/>
        <v/>
      </c>
      <c r="S156" s="12"/>
    </row>
    <row r="157" spans="1:19" ht="16.95" customHeight="1">
      <c r="A157" s="13" t="str">
        <f>IF('1044Bf Données de base trav.'!A153="","",'1044Bf Données de base trav.'!A153)</f>
        <v/>
      </c>
      <c r="B157" s="58" t="str">
        <f>IF('1044Bf Données de base trav.'!B153="","",'1044Bf Données de base trav.'!B153)</f>
        <v/>
      </c>
      <c r="C157" s="59" t="str">
        <f>IF('1044Bf Données de base trav.'!C153="","",'1044Bf Données de base trav.'!C153)</f>
        <v/>
      </c>
      <c r="D157" s="176" t="str">
        <f>IF('1044Bf Données de base trav.'!G153-'1044Bf Données de base trav.'!H153&lt;=0,"",'1044Bf Données de base trav.'!G153-'1044Bf Données de base trav.'!H153)</f>
        <v/>
      </c>
      <c r="E157" s="174" t="str">
        <f>IF('1044Bf Données de base trav.'!I153="","",'1044Bf Données de base trav.'!I153)</f>
        <v/>
      </c>
      <c r="F157" s="165" t="str">
        <f>IF('1044Bf Données de base trav.'!A153="","",IF('1044Bf Données de base trav.'!G153=0,0,E157/D157))</f>
        <v/>
      </c>
      <c r="G157" s="176" t="str">
        <f>IF(A157="","",IF('1044Bf Données de base trav.'!J153&gt;'1044Af Demande'!$B$28,'1044Af Demande'!$B$28,'1044Bf Données de base trav.'!J153))</f>
        <v/>
      </c>
      <c r="H157" s="166" t="str">
        <f>IF('1044Bf Données de base trav.'!A153="","",IF(F157*21.7&gt;'1044Af Demande'!$B$28,'1044Af Demande'!$B$28,F157*21.7))</f>
        <v/>
      </c>
      <c r="I157" s="167" t="str">
        <f t="shared" si="21"/>
        <v/>
      </c>
      <c r="J157" s="168" t="str">
        <f>IF('1044Bf Données de base trav.'!K153="","",'1044Bf Données de base trav.'!K153)</f>
        <v/>
      </c>
      <c r="K157" s="174" t="str">
        <f t="shared" si="22"/>
        <v/>
      </c>
      <c r="L157" s="170" t="str">
        <f t="shared" si="23"/>
        <v/>
      </c>
      <c r="M157" s="171" t="str">
        <f t="shared" si="24"/>
        <v/>
      </c>
      <c r="N157" s="177" t="str">
        <f t="shared" si="25"/>
        <v/>
      </c>
      <c r="O157" s="178" t="str">
        <f>IF(A157="","",IF(N157=0,0,0.8*H157/21.7*'1044Af Demande'!$B$30))</f>
        <v/>
      </c>
      <c r="P157" s="168" t="str">
        <f t="shared" si="26"/>
        <v/>
      </c>
      <c r="Q157" s="174" t="str">
        <f>IF(A157="","",M157*'1044Af Demande'!$B$31)</f>
        <v/>
      </c>
      <c r="R157" s="175" t="str">
        <f t="shared" si="27"/>
        <v/>
      </c>
      <c r="S157" s="12"/>
    </row>
    <row r="158" spans="1:19" ht="16.95" customHeight="1">
      <c r="A158" s="13" t="str">
        <f>IF('1044Bf Données de base trav.'!A154="","",'1044Bf Données de base trav.'!A154)</f>
        <v/>
      </c>
      <c r="B158" s="58" t="str">
        <f>IF('1044Bf Données de base trav.'!B154="","",'1044Bf Données de base trav.'!B154)</f>
        <v/>
      </c>
      <c r="C158" s="59" t="str">
        <f>IF('1044Bf Données de base trav.'!C154="","",'1044Bf Données de base trav.'!C154)</f>
        <v/>
      </c>
      <c r="D158" s="176" t="str">
        <f>IF('1044Bf Données de base trav.'!G154-'1044Bf Données de base trav.'!H154&lt;=0,"",'1044Bf Données de base trav.'!G154-'1044Bf Données de base trav.'!H154)</f>
        <v/>
      </c>
      <c r="E158" s="174" t="str">
        <f>IF('1044Bf Données de base trav.'!I154="","",'1044Bf Données de base trav.'!I154)</f>
        <v/>
      </c>
      <c r="F158" s="165" t="str">
        <f>IF('1044Bf Données de base trav.'!A154="","",IF('1044Bf Données de base trav.'!G154=0,0,E158/D158))</f>
        <v/>
      </c>
      <c r="G158" s="176" t="str">
        <f>IF(A158="","",IF('1044Bf Données de base trav.'!J154&gt;'1044Af Demande'!$B$28,'1044Af Demande'!$B$28,'1044Bf Données de base trav.'!J154))</f>
        <v/>
      </c>
      <c r="H158" s="166" t="str">
        <f>IF('1044Bf Données de base trav.'!A154="","",IF(F158*21.7&gt;'1044Af Demande'!$B$28,'1044Af Demande'!$B$28,F158*21.7))</f>
        <v/>
      </c>
      <c r="I158" s="167" t="str">
        <f t="shared" si="21"/>
        <v/>
      </c>
      <c r="J158" s="168" t="str">
        <f>IF('1044Bf Données de base trav.'!K154="","",'1044Bf Données de base trav.'!K154)</f>
        <v/>
      </c>
      <c r="K158" s="174" t="str">
        <f t="shared" si="22"/>
        <v/>
      </c>
      <c r="L158" s="170" t="str">
        <f t="shared" si="23"/>
        <v/>
      </c>
      <c r="M158" s="171" t="str">
        <f t="shared" si="24"/>
        <v/>
      </c>
      <c r="N158" s="177" t="str">
        <f t="shared" si="25"/>
        <v/>
      </c>
      <c r="O158" s="178" t="str">
        <f>IF(A158="","",IF(N158=0,0,0.8*H158/21.7*'1044Af Demande'!$B$30))</f>
        <v/>
      </c>
      <c r="P158" s="168" t="str">
        <f t="shared" si="26"/>
        <v/>
      </c>
      <c r="Q158" s="174" t="str">
        <f>IF(A158="","",M158*'1044Af Demande'!$B$31)</f>
        <v/>
      </c>
      <c r="R158" s="175" t="str">
        <f t="shared" si="27"/>
        <v/>
      </c>
      <c r="S158" s="12"/>
    </row>
    <row r="159" spans="1:19" ht="16.95" customHeight="1">
      <c r="A159" s="13" t="str">
        <f>IF('1044Bf Données de base trav.'!A155="","",'1044Bf Données de base trav.'!A155)</f>
        <v/>
      </c>
      <c r="B159" s="58" t="str">
        <f>IF('1044Bf Données de base trav.'!B155="","",'1044Bf Données de base trav.'!B155)</f>
        <v/>
      </c>
      <c r="C159" s="59" t="str">
        <f>IF('1044Bf Données de base trav.'!C155="","",'1044Bf Données de base trav.'!C155)</f>
        <v/>
      </c>
      <c r="D159" s="176" t="str">
        <f>IF('1044Bf Données de base trav.'!G155-'1044Bf Données de base trav.'!H155&lt;=0,"",'1044Bf Données de base trav.'!G155-'1044Bf Données de base trav.'!H155)</f>
        <v/>
      </c>
      <c r="E159" s="174" t="str">
        <f>IF('1044Bf Données de base trav.'!I155="","",'1044Bf Données de base trav.'!I155)</f>
        <v/>
      </c>
      <c r="F159" s="165" t="str">
        <f>IF('1044Bf Données de base trav.'!A155="","",IF('1044Bf Données de base trav.'!G155=0,0,E159/D159))</f>
        <v/>
      </c>
      <c r="G159" s="176" t="str">
        <f>IF(A159="","",IF('1044Bf Données de base trav.'!J155&gt;'1044Af Demande'!$B$28,'1044Af Demande'!$B$28,'1044Bf Données de base trav.'!J155))</f>
        <v/>
      </c>
      <c r="H159" s="166" t="str">
        <f>IF('1044Bf Données de base trav.'!A155="","",IF(F159*21.7&gt;'1044Af Demande'!$B$28,'1044Af Demande'!$B$28,F159*21.7))</f>
        <v/>
      </c>
      <c r="I159" s="167" t="str">
        <f t="shared" si="21"/>
        <v/>
      </c>
      <c r="J159" s="168" t="str">
        <f>IF('1044Bf Données de base trav.'!K155="","",'1044Bf Données de base trav.'!K155)</f>
        <v/>
      </c>
      <c r="K159" s="174" t="str">
        <f t="shared" si="22"/>
        <v/>
      </c>
      <c r="L159" s="170" t="str">
        <f t="shared" si="23"/>
        <v/>
      </c>
      <c r="M159" s="171" t="str">
        <f t="shared" si="24"/>
        <v/>
      </c>
      <c r="N159" s="177" t="str">
        <f t="shared" si="25"/>
        <v/>
      </c>
      <c r="O159" s="178" t="str">
        <f>IF(A159="","",IF(N159=0,0,0.8*H159/21.7*'1044Af Demande'!$B$30))</f>
        <v/>
      </c>
      <c r="P159" s="168" t="str">
        <f t="shared" si="26"/>
        <v/>
      </c>
      <c r="Q159" s="174" t="str">
        <f>IF(A159="","",M159*'1044Af Demande'!$B$31)</f>
        <v/>
      </c>
      <c r="R159" s="175" t="str">
        <f t="shared" si="27"/>
        <v/>
      </c>
      <c r="S159" s="12"/>
    </row>
    <row r="160" spans="1:19" ht="16.95" customHeight="1">
      <c r="A160" s="13" t="str">
        <f>IF('1044Bf Données de base trav.'!A156="","",'1044Bf Données de base trav.'!A156)</f>
        <v/>
      </c>
      <c r="B160" s="58" t="str">
        <f>IF('1044Bf Données de base trav.'!B156="","",'1044Bf Données de base trav.'!B156)</f>
        <v/>
      </c>
      <c r="C160" s="59" t="str">
        <f>IF('1044Bf Données de base trav.'!C156="","",'1044Bf Données de base trav.'!C156)</f>
        <v/>
      </c>
      <c r="D160" s="176" t="str">
        <f>IF('1044Bf Données de base trav.'!G156-'1044Bf Données de base trav.'!H156&lt;=0,"",'1044Bf Données de base trav.'!G156-'1044Bf Données de base trav.'!H156)</f>
        <v/>
      </c>
      <c r="E160" s="174" t="str">
        <f>IF('1044Bf Données de base trav.'!I156="","",'1044Bf Données de base trav.'!I156)</f>
        <v/>
      </c>
      <c r="F160" s="165" t="str">
        <f>IF('1044Bf Données de base trav.'!A156="","",IF('1044Bf Données de base trav.'!G156=0,0,E160/D160))</f>
        <v/>
      </c>
      <c r="G160" s="176" t="str">
        <f>IF(A160="","",IF('1044Bf Données de base trav.'!J156&gt;'1044Af Demande'!$B$28,'1044Af Demande'!$B$28,'1044Bf Données de base trav.'!J156))</f>
        <v/>
      </c>
      <c r="H160" s="166" t="str">
        <f>IF('1044Bf Données de base trav.'!A156="","",IF(F160*21.7&gt;'1044Af Demande'!$B$28,'1044Af Demande'!$B$28,F160*21.7))</f>
        <v/>
      </c>
      <c r="I160" s="167" t="str">
        <f t="shared" si="21"/>
        <v/>
      </c>
      <c r="J160" s="168" t="str">
        <f>IF('1044Bf Données de base trav.'!K156="","",'1044Bf Données de base trav.'!K156)</f>
        <v/>
      </c>
      <c r="K160" s="174" t="str">
        <f t="shared" si="22"/>
        <v/>
      </c>
      <c r="L160" s="170" t="str">
        <f t="shared" si="23"/>
        <v/>
      </c>
      <c r="M160" s="171" t="str">
        <f t="shared" si="24"/>
        <v/>
      </c>
      <c r="N160" s="177" t="str">
        <f t="shared" si="25"/>
        <v/>
      </c>
      <c r="O160" s="178" t="str">
        <f>IF(A160="","",IF(N160=0,0,0.8*H160/21.7*'1044Af Demande'!$B$30))</f>
        <v/>
      </c>
      <c r="P160" s="168" t="str">
        <f t="shared" si="26"/>
        <v/>
      </c>
      <c r="Q160" s="174" t="str">
        <f>IF(A160="","",M160*'1044Af Demande'!$B$31)</f>
        <v/>
      </c>
      <c r="R160" s="175" t="str">
        <f t="shared" si="27"/>
        <v/>
      </c>
      <c r="S160" s="12"/>
    </row>
    <row r="161" spans="1:19" ht="16.95" customHeight="1">
      <c r="A161" s="13" t="str">
        <f>IF('1044Bf Données de base trav.'!A157="","",'1044Bf Données de base trav.'!A157)</f>
        <v/>
      </c>
      <c r="B161" s="58" t="str">
        <f>IF('1044Bf Données de base trav.'!B157="","",'1044Bf Données de base trav.'!B157)</f>
        <v/>
      </c>
      <c r="C161" s="59" t="str">
        <f>IF('1044Bf Données de base trav.'!C157="","",'1044Bf Données de base trav.'!C157)</f>
        <v/>
      </c>
      <c r="D161" s="176" t="str">
        <f>IF('1044Bf Données de base trav.'!G157-'1044Bf Données de base trav.'!H157&lt;=0,"",'1044Bf Données de base trav.'!G157-'1044Bf Données de base trav.'!H157)</f>
        <v/>
      </c>
      <c r="E161" s="174" t="str">
        <f>IF('1044Bf Données de base trav.'!I157="","",'1044Bf Données de base trav.'!I157)</f>
        <v/>
      </c>
      <c r="F161" s="165" t="str">
        <f>IF('1044Bf Données de base trav.'!A157="","",IF('1044Bf Données de base trav.'!G157=0,0,E161/D161))</f>
        <v/>
      </c>
      <c r="G161" s="176" t="str">
        <f>IF(A161="","",IF('1044Bf Données de base trav.'!J157&gt;'1044Af Demande'!$B$28,'1044Af Demande'!$B$28,'1044Bf Données de base trav.'!J157))</f>
        <v/>
      </c>
      <c r="H161" s="166" t="str">
        <f>IF('1044Bf Données de base trav.'!A157="","",IF(F161*21.7&gt;'1044Af Demande'!$B$28,'1044Af Demande'!$B$28,F161*21.7))</f>
        <v/>
      </c>
      <c r="I161" s="167" t="str">
        <f t="shared" si="21"/>
        <v/>
      </c>
      <c r="J161" s="168" t="str">
        <f>IF('1044Bf Données de base trav.'!K157="","",'1044Bf Données de base trav.'!K157)</f>
        <v/>
      </c>
      <c r="K161" s="174" t="str">
        <f t="shared" si="22"/>
        <v/>
      </c>
      <c r="L161" s="170" t="str">
        <f t="shared" si="23"/>
        <v/>
      </c>
      <c r="M161" s="171" t="str">
        <f t="shared" si="24"/>
        <v/>
      </c>
      <c r="N161" s="177" t="str">
        <f t="shared" si="25"/>
        <v/>
      </c>
      <c r="O161" s="178" t="str">
        <f>IF(A161="","",IF(N161=0,0,0.8*H161/21.7*'1044Af Demande'!$B$30))</f>
        <v/>
      </c>
      <c r="P161" s="168" t="str">
        <f t="shared" si="26"/>
        <v/>
      </c>
      <c r="Q161" s="174" t="str">
        <f>IF(A161="","",M161*'1044Af Demande'!$B$31)</f>
        <v/>
      </c>
      <c r="R161" s="175" t="str">
        <f t="shared" si="27"/>
        <v/>
      </c>
      <c r="S161" s="12"/>
    </row>
    <row r="162" spans="1:19" ht="16.95" customHeight="1">
      <c r="A162" s="13" t="str">
        <f>IF('1044Bf Données de base trav.'!A158="","",'1044Bf Données de base trav.'!A158)</f>
        <v/>
      </c>
      <c r="B162" s="58" t="str">
        <f>IF('1044Bf Données de base trav.'!B158="","",'1044Bf Données de base trav.'!B158)</f>
        <v/>
      </c>
      <c r="C162" s="59" t="str">
        <f>IF('1044Bf Données de base trav.'!C158="","",'1044Bf Données de base trav.'!C158)</f>
        <v/>
      </c>
      <c r="D162" s="176" t="str">
        <f>IF('1044Bf Données de base trav.'!G158-'1044Bf Données de base trav.'!H158&lt;=0,"",'1044Bf Données de base trav.'!G158-'1044Bf Données de base trav.'!H158)</f>
        <v/>
      </c>
      <c r="E162" s="174" t="str">
        <f>IF('1044Bf Données de base trav.'!I158="","",'1044Bf Données de base trav.'!I158)</f>
        <v/>
      </c>
      <c r="F162" s="165" t="str">
        <f>IF('1044Bf Données de base trav.'!A158="","",IF('1044Bf Données de base trav.'!G158=0,0,E162/D162))</f>
        <v/>
      </c>
      <c r="G162" s="176" t="str">
        <f>IF(A162="","",IF('1044Bf Données de base trav.'!J158&gt;'1044Af Demande'!$B$28,'1044Af Demande'!$B$28,'1044Bf Données de base trav.'!J158))</f>
        <v/>
      </c>
      <c r="H162" s="166" t="str">
        <f>IF('1044Bf Données de base trav.'!A158="","",IF(F162*21.7&gt;'1044Af Demande'!$B$28,'1044Af Demande'!$B$28,F162*21.7))</f>
        <v/>
      </c>
      <c r="I162" s="167" t="str">
        <f t="shared" si="21"/>
        <v/>
      </c>
      <c r="J162" s="168" t="str">
        <f>IF('1044Bf Données de base trav.'!K158="","",'1044Bf Données de base trav.'!K158)</f>
        <v/>
      </c>
      <c r="K162" s="174" t="str">
        <f t="shared" si="22"/>
        <v/>
      </c>
      <c r="L162" s="170" t="str">
        <f t="shared" si="23"/>
        <v/>
      </c>
      <c r="M162" s="171" t="str">
        <f t="shared" si="24"/>
        <v/>
      </c>
      <c r="N162" s="177" t="str">
        <f t="shared" si="25"/>
        <v/>
      </c>
      <c r="O162" s="178" t="str">
        <f>IF(A162="","",IF(N162=0,0,0.8*H162/21.7*'1044Af Demande'!$B$30))</f>
        <v/>
      </c>
      <c r="P162" s="168" t="str">
        <f t="shared" si="26"/>
        <v/>
      </c>
      <c r="Q162" s="174" t="str">
        <f>IF(A162="","",M162*'1044Af Demande'!$B$31)</f>
        <v/>
      </c>
      <c r="R162" s="175" t="str">
        <f t="shared" si="27"/>
        <v/>
      </c>
      <c r="S162" s="12"/>
    </row>
    <row r="163" spans="1:19" ht="16.95" customHeight="1">
      <c r="A163" s="13" t="str">
        <f>IF('1044Bf Données de base trav.'!A159="","",'1044Bf Données de base trav.'!A159)</f>
        <v/>
      </c>
      <c r="B163" s="58" t="str">
        <f>IF('1044Bf Données de base trav.'!B159="","",'1044Bf Données de base trav.'!B159)</f>
        <v/>
      </c>
      <c r="C163" s="59" t="str">
        <f>IF('1044Bf Données de base trav.'!C159="","",'1044Bf Données de base trav.'!C159)</f>
        <v/>
      </c>
      <c r="D163" s="176" t="str">
        <f>IF('1044Bf Données de base trav.'!G159-'1044Bf Données de base trav.'!H159&lt;=0,"",'1044Bf Données de base trav.'!G159-'1044Bf Données de base trav.'!H159)</f>
        <v/>
      </c>
      <c r="E163" s="174" t="str">
        <f>IF('1044Bf Données de base trav.'!I159="","",'1044Bf Données de base trav.'!I159)</f>
        <v/>
      </c>
      <c r="F163" s="165" t="str">
        <f>IF('1044Bf Données de base trav.'!A159="","",IF('1044Bf Données de base trav.'!G159=0,0,E163/D163))</f>
        <v/>
      </c>
      <c r="G163" s="176" t="str">
        <f>IF(A163="","",IF('1044Bf Données de base trav.'!J159&gt;'1044Af Demande'!$B$28,'1044Af Demande'!$B$28,'1044Bf Données de base trav.'!J159))</f>
        <v/>
      </c>
      <c r="H163" s="166" t="str">
        <f>IF('1044Bf Données de base trav.'!A159="","",IF(F163*21.7&gt;'1044Af Demande'!$B$28,'1044Af Demande'!$B$28,F163*21.7))</f>
        <v/>
      </c>
      <c r="I163" s="167" t="str">
        <f t="shared" si="21"/>
        <v/>
      </c>
      <c r="J163" s="168" t="str">
        <f>IF('1044Bf Données de base trav.'!K159="","",'1044Bf Données de base trav.'!K159)</f>
        <v/>
      </c>
      <c r="K163" s="174" t="str">
        <f t="shared" si="22"/>
        <v/>
      </c>
      <c r="L163" s="170" t="str">
        <f t="shared" si="23"/>
        <v/>
      </c>
      <c r="M163" s="171" t="str">
        <f t="shared" si="24"/>
        <v/>
      </c>
      <c r="N163" s="177" t="str">
        <f t="shared" si="25"/>
        <v/>
      </c>
      <c r="O163" s="178" t="str">
        <f>IF(A163="","",IF(N163=0,0,0.8*H163/21.7*'1044Af Demande'!$B$30))</f>
        <v/>
      </c>
      <c r="P163" s="168" t="str">
        <f t="shared" si="26"/>
        <v/>
      </c>
      <c r="Q163" s="174" t="str">
        <f>IF(A163="","",M163*'1044Af Demande'!$B$31)</f>
        <v/>
      </c>
      <c r="R163" s="175" t="str">
        <f t="shared" si="27"/>
        <v/>
      </c>
      <c r="S163" s="12"/>
    </row>
    <row r="164" spans="1:19" ht="16.95" customHeight="1">
      <c r="A164" s="13" t="str">
        <f>IF('1044Bf Données de base trav.'!A160="","",'1044Bf Données de base trav.'!A160)</f>
        <v/>
      </c>
      <c r="B164" s="58" t="str">
        <f>IF('1044Bf Données de base trav.'!B160="","",'1044Bf Données de base trav.'!B160)</f>
        <v/>
      </c>
      <c r="C164" s="59" t="str">
        <f>IF('1044Bf Données de base trav.'!C160="","",'1044Bf Données de base trav.'!C160)</f>
        <v/>
      </c>
      <c r="D164" s="176" t="str">
        <f>IF('1044Bf Données de base trav.'!G160-'1044Bf Données de base trav.'!H160&lt;=0,"",'1044Bf Données de base trav.'!G160-'1044Bf Données de base trav.'!H160)</f>
        <v/>
      </c>
      <c r="E164" s="174" t="str">
        <f>IF('1044Bf Données de base trav.'!I160="","",'1044Bf Données de base trav.'!I160)</f>
        <v/>
      </c>
      <c r="F164" s="165" t="str">
        <f>IF('1044Bf Données de base trav.'!A160="","",IF('1044Bf Données de base trav.'!G160=0,0,E164/D164))</f>
        <v/>
      </c>
      <c r="G164" s="176" t="str">
        <f>IF(A164="","",IF('1044Bf Données de base trav.'!J160&gt;'1044Af Demande'!$B$28,'1044Af Demande'!$B$28,'1044Bf Données de base trav.'!J160))</f>
        <v/>
      </c>
      <c r="H164" s="166" t="str">
        <f>IF('1044Bf Données de base trav.'!A160="","",IF(F164*21.7&gt;'1044Af Demande'!$B$28,'1044Af Demande'!$B$28,F164*21.7))</f>
        <v/>
      </c>
      <c r="I164" s="167" t="str">
        <f t="shared" si="21"/>
        <v/>
      </c>
      <c r="J164" s="168" t="str">
        <f>IF('1044Bf Données de base trav.'!K160="","",'1044Bf Données de base trav.'!K160)</f>
        <v/>
      </c>
      <c r="K164" s="174" t="str">
        <f t="shared" si="22"/>
        <v/>
      </c>
      <c r="L164" s="170" t="str">
        <f t="shared" si="23"/>
        <v/>
      </c>
      <c r="M164" s="171" t="str">
        <f t="shared" si="24"/>
        <v/>
      </c>
      <c r="N164" s="177" t="str">
        <f t="shared" si="25"/>
        <v/>
      </c>
      <c r="O164" s="178" t="str">
        <f>IF(A164="","",IF(N164=0,0,0.8*H164/21.7*'1044Af Demande'!$B$30))</f>
        <v/>
      </c>
      <c r="P164" s="168" t="str">
        <f t="shared" si="26"/>
        <v/>
      </c>
      <c r="Q164" s="174" t="str">
        <f>IF(A164="","",M164*'1044Af Demande'!$B$31)</f>
        <v/>
      </c>
      <c r="R164" s="175" t="str">
        <f t="shared" si="27"/>
        <v/>
      </c>
      <c r="S164" s="12"/>
    </row>
    <row r="165" spans="1:19" ht="16.95" customHeight="1">
      <c r="A165" s="13" t="str">
        <f>IF('1044Bf Données de base trav.'!A161="","",'1044Bf Données de base trav.'!A161)</f>
        <v/>
      </c>
      <c r="B165" s="58" t="str">
        <f>IF('1044Bf Données de base trav.'!B161="","",'1044Bf Données de base trav.'!B161)</f>
        <v/>
      </c>
      <c r="C165" s="59" t="str">
        <f>IF('1044Bf Données de base trav.'!C161="","",'1044Bf Données de base trav.'!C161)</f>
        <v/>
      </c>
      <c r="D165" s="176" t="str">
        <f>IF('1044Bf Données de base trav.'!G161-'1044Bf Données de base trav.'!H161&lt;=0,"",'1044Bf Données de base trav.'!G161-'1044Bf Données de base trav.'!H161)</f>
        <v/>
      </c>
      <c r="E165" s="174" t="str">
        <f>IF('1044Bf Données de base trav.'!I161="","",'1044Bf Données de base trav.'!I161)</f>
        <v/>
      </c>
      <c r="F165" s="165" t="str">
        <f>IF('1044Bf Données de base trav.'!A161="","",IF('1044Bf Données de base trav.'!G161=0,0,E165/D165))</f>
        <v/>
      </c>
      <c r="G165" s="176" t="str">
        <f>IF(A165="","",IF('1044Bf Données de base trav.'!J161&gt;'1044Af Demande'!$B$28,'1044Af Demande'!$B$28,'1044Bf Données de base trav.'!J161))</f>
        <v/>
      </c>
      <c r="H165" s="166" t="str">
        <f>IF('1044Bf Données de base trav.'!A161="","",IF(F165*21.7&gt;'1044Af Demande'!$B$28,'1044Af Demande'!$B$28,F165*21.7))</f>
        <v/>
      </c>
      <c r="I165" s="167" t="str">
        <f t="shared" si="21"/>
        <v/>
      </c>
      <c r="J165" s="168" t="str">
        <f>IF('1044Bf Données de base trav.'!K161="","",'1044Bf Données de base trav.'!K161)</f>
        <v/>
      </c>
      <c r="K165" s="174" t="str">
        <f t="shared" si="22"/>
        <v/>
      </c>
      <c r="L165" s="170" t="str">
        <f t="shared" si="23"/>
        <v/>
      </c>
      <c r="M165" s="171" t="str">
        <f t="shared" si="24"/>
        <v/>
      </c>
      <c r="N165" s="177" t="str">
        <f t="shared" si="25"/>
        <v/>
      </c>
      <c r="O165" s="178" t="str">
        <f>IF(A165="","",IF(N165=0,0,0.8*H165/21.7*'1044Af Demande'!$B$30))</f>
        <v/>
      </c>
      <c r="P165" s="168" t="str">
        <f t="shared" si="26"/>
        <v/>
      </c>
      <c r="Q165" s="174" t="str">
        <f>IF(A165="","",M165*'1044Af Demande'!$B$31)</f>
        <v/>
      </c>
      <c r="R165" s="175" t="str">
        <f t="shared" si="27"/>
        <v/>
      </c>
      <c r="S165" s="12"/>
    </row>
    <row r="166" spans="1:19" ht="16.95" customHeight="1">
      <c r="A166" s="13" t="str">
        <f>IF('1044Bf Données de base trav.'!A162="","",'1044Bf Données de base trav.'!A162)</f>
        <v/>
      </c>
      <c r="B166" s="58" t="str">
        <f>IF('1044Bf Données de base trav.'!B162="","",'1044Bf Données de base trav.'!B162)</f>
        <v/>
      </c>
      <c r="C166" s="59" t="str">
        <f>IF('1044Bf Données de base trav.'!C162="","",'1044Bf Données de base trav.'!C162)</f>
        <v/>
      </c>
      <c r="D166" s="176" t="str">
        <f>IF('1044Bf Données de base trav.'!G162-'1044Bf Données de base trav.'!H162&lt;=0,"",'1044Bf Données de base trav.'!G162-'1044Bf Données de base trav.'!H162)</f>
        <v/>
      </c>
      <c r="E166" s="174" t="str">
        <f>IF('1044Bf Données de base trav.'!I162="","",'1044Bf Données de base trav.'!I162)</f>
        <v/>
      </c>
      <c r="F166" s="165" t="str">
        <f>IF('1044Bf Données de base trav.'!A162="","",IF('1044Bf Données de base trav.'!G162=0,0,E166/D166))</f>
        <v/>
      </c>
      <c r="G166" s="176" t="str">
        <f>IF(A166="","",IF('1044Bf Données de base trav.'!J162&gt;'1044Af Demande'!$B$28,'1044Af Demande'!$B$28,'1044Bf Données de base trav.'!J162))</f>
        <v/>
      </c>
      <c r="H166" s="166" t="str">
        <f>IF('1044Bf Données de base trav.'!A162="","",IF(F166*21.7&gt;'1044Af Demande'!$B$28,'1044Af Demande'!$B$28,F166*21.7))</f>
        <v/>
      </c>
      <c r="I166" s="167" t="str">
        <f t="shared" si="21"/>
        <v/>
      </c>
      <c r="J166" s="168" t="str">
        <f>IF('1044Bf Données de base trav.'!K162="","",'1044Bf Données de base trav.'!K162)</f>
        <v/>
      </c>
      <c r="K166" s="174" t="str">
        <f t="shared" si="22"/>
        <v/>
      </c>
      <c r="L166" s="170" t="str">
        <f t="shared" si="23"/>
        <v/>
      </c>
      <c r="M166" s="171" t="str">
        <f t="shared" si="24"/>
        <v/>
      </c>
      <c r="N166" s="177" t="str">
        <f t="shared" si="25"/>
        <v/>
      </c>
      <c r="O166" s="178" t="str">
        <f>IF(A166="","",IF(N166=0,0,0.8*H166/21.7*'1044Af Demande'!$B$30))</f>
        <v/>
      </c>
      <c r="P166" s="168" t="str">
        <f t="shared" si="26"/>
        <v/>
      </c>
      <c r="Q166" s="174" t="str">
        <f>IF(A166="","",M166*'1044Af Demande'!$B$31)</f>
        <v/>
      </c>
      <c r="R166" s="175" t="str">
        <f t="shared" si="27"/>
        <v/>
      </c>
      <c r="S166" s="12"/>
    </row>
    <row r="167" spans="1:19" ht="16.95" customHeight="1">
      <c r="A167" s="13" t="str">
        <f>IF('1044Bf Données de base trav.'!A163="","",'1044Bf Données de base trav.'!A163)</f>
        <v/>
      </c>
      <c r="B167" s="58" t="str">
        <f>IF('1044Bf Données de base trav.'!B163="","",'1044Bf Données de base trav.'!B163)</f>
        <v/>
      </c>
      <c r="C167" s="59" t="str">
        <f>IF('1044Bf Données de base trav.'!C163="","",'1044Bf Données de base trav.'!C163)</f>
        <v/>
      </c>
      <c r="D167" s="176" t="str">
        <f>IF('1044Bf Données de base trav.'!G163-'1044Bf Données de base trav.'!H163&lt;=0,"",'1044Bf Données de base trav.'!G163-'1044Bf Données de base trav.'!H163)</f>
        <v/>
      </c>
      <c r="E167" s="174" t="str">
        <f>IF('1044Bf Données de base trav.'!I163="","",'1044Bf Données de base trav.'!I163)</f>
        <v/>
      </c>
      <c r="F167" s="165" t="str">
        <f>IF('1044Bf Données de base trav.'!A163="","",IF('1044Bf Données de base trav.'!G163=0,0,E167/D167))</f>
        <v/>
      </c>
      <c r="G167" s="176" t="str">
        <f>IF(A167="","",IF('1044Bf Données de base trav.'!J163&gt;'1044Af Demande'!$B$28,'1044Af Demande'!$B$28,'1044Bf Données de base trav.'!J163))</f>
        <v/>
      </c>
      <c r="H167" s="166" t="str">
        <f>IF('1044Bf Données de base trav.'!A163="","",IF(F167*21.7&gt;'1044Af Demande'!$B$28,'1044Af Demande'!$B$28,F167*21.7))</f>
        <v/>
      </c>
      <c r="I167" s="167" t="str">
        <f t="shared" si="21"/>
        <v/>
      </c>
      <c r="J167" s="168" t="str">
        <f>IF('1044Bf Données de base trav.'!K163="","",'1044Bf Données de base trav.'!K163)</f>
        <v/>
      </c>
      <c r="K167" s="174" t="str">
        <f t="shared" si="22"/>
        <v/>
      </c>
      <c r="L167" s="170" t="str">
        <f t="shared" si="23"/>
        <v/>
      </c>
      <c r="M167" s="171" t="str">
        <f t="shared" si="24"/>
        <v/>
      </c>
      <c r="N167" s="177" t="str">
        <f t="shared" si="25"/>
        <v/>
      </c>
      <c r="O167" s="178" t="str">
        <f>IF(A167="","",IF(N167=0,0,0.8*H167/21.7*'1044Af Demande'!$B$30))</f>
        <v/>
      </c>
      <c r="P167" s="168" t="str">
        <f t="shared" si="26"/>
        <v/>
      </c>
      <c r="Q167" s="174" t="str">
        <f>IF(A167="","",M167*'1044Af Demande'!$B$31)</f>
        <v/>
      </c>
      <c r="R167" s="175" t="str">
        <f t="shared" si="27"/>
        <v/>
      </c>
      <c r="S167" s="12"/>
    </row>
    <row r="168" spans="1:19" ht="16.95" customHeight="1">
      <c r="A168" s="13" t="str">
        <f>IF('1044Bf Données de base trav.'!A164="","",'1044Bf Données de base trav.'!A164)</f>
        <v/>
      </c>
      <c r="B168" s="58" t="str">
        <f>IF('1044Bf Données de base trav.'!B164="","",'1044Bf Données de base trav.'!B164)</f>
        <v/>
      </c>
      <c r="C168" s="59" t="str">
        <f>IF('1044Bf Données de base trav.'!C164="","",'1044Bf Données de base trav.'!C164)</f>
        <v/>
      </c>
      <c r="D168" s="176" t="str">
        <f>IF('1044Bf Données de base trav.'!G164-'1044Bf Données de base trav.'!H164&lt;=0,"",'1044Bf Données de base trav.'!G164-'1044Bf Données de base trav.'!H164)</f>
        <v/>
      </c>
      <c r="E168" s="174" t="str">
        <f>IF('1044Bf Données de base trav.'!I164="","",'1044Bf Données de base trav.'!I164)</f>
        <v/>
      </c>
      <c r="F168" s="165" t="str">
        <f>IF('1044Bf Données de base trav.'!A164="","",IF('1044Bf Données de base trav.'!G164=0,0,E168/D168))</f>
        <v/>
      </c>
      <c r="G168" s="176" t="str">
        <f>IF(A168="","",IF('1044Bf Données de base trav.'!J164&gt;'1044Af Demande'!$B$28,'1044Af Demande'!$B$28,'1044Bf Données de base trav.'!J164))</f>
        <v/>
      </c>
      <c r="H168" s="166" t="str">
        <f>IF('1044Bf Données de base trav.'!A164="","",IF(F168*21.7&gt;'1044Af Demande'!$B$28,'1044Af Demande'!$B$28,F168*21.7))</f>
        <v/>
      </c>
      <c r="I168" s="167" t="str">
        <f t="shared" si="21"/>
        <v/>
      </c>
      <c r="J168" s="168" t="str">
        <f>IF('1044Bf Données de base trav.'!K164="","",'1044Bf Données de base trav.'!K164)</f>
        <v/>
      </c>
      <c r="K168" s="174" t="str">
        <f t="shared" si="22"/>
        <v/>
      </c>
      <c r="L168" s="170" t="str">
        <f t="shared" si="23"/>
        <v/>
      </c>
      <c r="M168" s="171" t="str">
        <f t="shared" si="24"/>
        <v/>
      </c>
      <c r="N168" s="177" t="str">
        <f t="shared" si="25"/>
        <v/>
      </c>
      <c r="O168" s="178" t="str">
        <f>IF(A168="","",IF(N168=0,0,0.8*H168/21.7*'1044Af Demande'!$B$30))</f>
        <v/>
      </c>
      <c r="P168" s="168" t="str">
        <f t="shared" si="26"/>
        <v/>
      </c>
      <c r="Q168" s="174" t="str">
        <f>IF(A168="","",M168*'1044Af Demande'!$B$31)</f>
        <v/>
      </c>
      <c r="R168" s="175" t="str">
        <f t="shared" si="27"/>
        <v/>
      </c>
      <c r="S168" s="12"/>
    </row>
    <row r="169" spans="1:19" ht="16.95" customHeight="1">
      <c r="A169" s="13" t="str">
        <f>IF('1044Bf Données de base trav.'!A165="","",'1044Bf Données de base trav.'!A165)</f>
        <v/>
      </c>
      <c r="B169" s="58" t="str">
        <f>IF('1044Bf Données de base trav.'!B165="","",'1044Bf Données de base trav.'!B165)</f>
        <v/>
      </c>
      <c r="C169" s="59" t="str">
        <f>IF('1044Bf Données de base trav.'!C165="","",'1044Bf Données de base trav.'!C165)</f>
        <v/>
      </c>
      <c r="D169" s="176" t="str">
        <f>IF('1044Bf Données de base trav.'!G165-'1044Bf Données de base trav.'!H165&lt;=0,"",'1044Bf Données de base trav.'!G165-'1044Bf Données de base trav.'!H165)</f>
        <v/>
      </c>
      <c r="E169" s="174" t="str">
        <f>IF('1044Bf Données de base trav.'!I165="","",'1044Bf Données de base trav.'!I165)</f>
        <v/>
      </c>
      <c r="F169" s="165" t="str">
        <f>IF('1044Bf Données de base trav.'!A165="","",IF('1044Bf Données de base trav.'!G165=0,0,E169/D169))</f>
        <v/>
      </c>
      <c r="G169" s="176" t="str">
        <f>IF(A169="","",IF('1044Bf Données de base trav.'!J165&gt;'1044Af Demande'!$B$28,'1044Af Demande'!$B$28,'1044Bf Données de base trav.'!J165))</f>
        <v/>
      </c>
      <c r="H169" s="166" t="str">
        <f>IF('1044Bf Données de base trav.'!A165="","",IF(F169*21.7&gt;'1044Af Demande'!$B$28,'1044Af Demande'!$B$28,F169*21.7))</f>
        <v/>
      </c>
      <c r="I169" s="167" t="str">
        <f t="shared" si="21"/>
        <v/>
      </c>
      <c r="J169" s="168" t="str">
        <f>IF('1044Bf Données de base trav.'!K165="","",'1044Bf Données de base trav.'!K165)</f>
        <v/>
      </c>
      <c r="K169" s="174" t="str">
        <f t="shared" si="22"/>
        <v/>
      </c>
      <c r="L169" s="170" t="str">
        <f t="shared" si="23"/>
        <v/>
      </c>
      <c r="M169" s="171" t="str">
        <f t="shared" si="24"/>
        <v/>
      </c>
      <c r="N169" s="177" t="str">
        <f t="shared" si="25"/>
        <v/>
      </c>
      <c r="O169" s="178" t="str">
        <f>IF(A169="","",IF(N169=0,0,0.8*H169/21.7*'1044Af Demande'!$B$30))</f>
        <v/>
      </c>
      <c r="P169" s="168" t="str">
        <f t="shared" si="26"/>
        <v/>
      </c>
      <c r="Q169" s="174" t="str">
        <f>IF(A169="","",M169*'1044Af Demande'!$B$31)</f>
        <v/>
      </c>
      <c r="R169" s="175" t="str">
        <f t="shared" si="27"/>
        <v/>
      </c>
      <c r="S169" s="12"/>
    </row>
    <row r="170" spans="1:19" ht="16.95" customHeight="1">
      <c r="A170" s="13" t="str">
        <f>IF('1044Bf Données de base trav.'!A166="","",'1044Bf Données de base trav.'!A166)</f>
        <v/>
      </c>
      <c r="B170" s="58" t="str">
        <f>IF('1044Bf Données de base trav.'!B166="","",'1044Bf Données de base trav.'!B166)</f>
        <v/>
      </c>
      <c r="C170" s="59" t="str">
        <f>IF('1044Bf Données de base trav.'!C166="","",'1044Bf Données de base trav.'!C166)</f>
        <v/>
      </c>
      <c r="D170" s="176" t="str">
        <f>IF('1044Bf Données de base trav.'!G166-'1044Bf Données de base trav.'!H166&lt;=0,"",'1044Bf Données de base trav.'!G166-'1044Bf Données de base trav.'!H166)</f>
        <v/>
      </c>
      <c r="E170" s="174" t="str">
        <f>IF('1044Bf Données de base trav.'!I166="","",'1044Bf Données de base trav.'!I166)</f>
        <v/>
      </c>
      <c r="F170" s="165" t="str">
        <f>IF('1044Bf Données de base trav.'!A166="","",IF('1044Bf Données de base trav.'!G166=0,0,E170/D170))</f>
        <v/>
      </c>
      <c r="G170" s="176" t="str">
        <f>IF(A170="","",IF('1044Bf Données de base trav.'!J166&gt;'1044Af Demande'!$B$28,'1044Af Demande'!$B$28,'1044Bf Données de base trav.'!J166))</f>
        <v/>
      </c>
      <c r="H170" s="166" t="str">
        <f>IF('1044Bf Données de base trav.'!A166="","",IF(F170*21.7&gt;'1044Af Demande'!$B$28,'1044Af Demande'!$B$28,F170*21.7))</f>
        <v/>
      </c>
      <c r="I170" s="167" t="str">
        <f t="shared" si="21"/>
        <v/>
      </c>
      <c r="J170" s="168" t="str">
        <f>IF('1044Bf Données de base trav.'!K166="","",'1044Bf Données de base trav.'!K166)</f>
        <v/>
      </c>
      <c r="K170" s="174" t="str">
        <f t="shared" si="22"/>
        <v/>
      </c>
      <c r="L170" s="170" t="str">
        <f t="shared" si="23"/>
        <v/>
      </c>
      <c r="M170" s="171" t="str">
        <f t="shared" si="24"/>
        <v/>
      </c>
      <c r="N170" s="177" t="str">
        <f t="shared" si="25"/>
        <v/>
      </c>
      <c r="O170" s="178" t="str">
        <f>IF(A170="","",IF(N170=0,0,0.8*H170/21.7*'1044Af Demande'!$B$30))</f>
        <v/>
      </c>
      <c r="P170" s="168" t="str">
        <f t="shared" si="26"/>
        <v/>
      </c>
      <c r="Q170" s="174" t="str">
        <f>IF(A170="","",M170*'1044Af Demande'!$B$31)</f>
        <v/>
      </c>
      <c r="R170" s="175" t="str">
        <f t="shared" si="27"/>
        <v/>
      </c>
      <c r="S170" s="12"/>
    </row>
    <row r="171" spans="1:19" ht="16.95" customHeight="1">
      <c r="A171" s="13" t="str">
        <f>IF('1044Bf Données de base trav.'!A167="","",'1044Bf Données de base trav.'!A167)</f>
        <v/>
      </c>
      <c r="B171" s="58" t="str">
        <f>IF('1044Bf Données de base trav.'!B167="","",'1044Bf Données de base trav.'!B167)</f>
        <v/>
      </c>
      <c r="C171" s="59" t="str">
        <f>IF('1044Bf Données de base trav.'!C167="","",'1044Bf Données de base trav.'!C167)</f>
        <v/>
      </c>
      <c r="D171" s="176" t="str">
        <f>IF('1044Bf Données de base trav.'!G167-'1044Bf Données de base trav.'!H167&lt;=0,"",'1044Bf Données de base trav.'!G167-'1044Bf Données de base trav.'!H167)</f>
        <v/>
      </c>
      <c r="E171" s="174" t="str">
        <f>IF('1044Bf Données de base trav.'!I167="","",'1044Bf Données de base trav.'!I167)</f>
        <v/>
      </c>
      <c r="F171" s="165" t="str">
        <f>IF('1044Bf Données de base trav.'!A167="","",IF('1044Bf Données de base trav.'!G167=0,0,E171/D171))</f>
        <v/>
      </c>
      <c r="G171" s="176" t="str">
        <f>IF(A171="","",IF('1044Bf Données de base trav.'!J167&gt;'1044Af Demande'!$B$28,'1044Af Demande'!$B$28,'1044Bf Données de base trav.'!J167))</f>
        <v/>
      </c>
      <c r="H171" s="166" t="str">
        <f>IF('1044Bf Données de base trav.'!A167="","",IF(F171*21.7&gt;'1044Af Demande'!$B$28,'1044Af Demande'!$B$28,F171*21.7))</f>
        <v/>
      </c>
      <c r="I171" s="167" t="str">
        <f t="shared" si="21"/>
        <v/>
      </c>
      <c r="J171" s="168" t="str">
        <f>IF('1044Bf Données de base trav.'!K167="","",'1044Bf Données de base trav.'!K167)</f>
        <v/>
      </c>
      <c r="K171" s="174" t="str">
        <f t="shared" si="22"/>
        <v/>
      </c>
      <c r="L171" s="170" t="str">
        <f t="shared" si="23"/>
        <v/>
      </c>
      <c r="M171" s="171" t="str">
        <f t="shared" si="24"/>
        <v/>
      </c>
      <c r="N171" s="177" t="str">
        <f t="shared" si="25"/>
        <v/>
      </c>
      <c r="O171" s="178" t="str">
        <f>IF(A171="","",IF(N171=0,0,0.8*H171/21.7*'1044Af Demande'!$B$30))</f>
        <v/>
      </c>
      <c r="P171" s="168" t="str">
        <f t="shared" si="26"/>
        <v/>
      </c>
      <c r="Q171" s="174" t="str">
        <f>IF(A171="","",M171*'1044Af Demande'!$B$31)</f>
        <v/>
      </c>
      <c r="R171" s="175" t="str">
        <f t="shared" si="27"/>
        <v/>
      </c>
      <c r="S171" s="12"/>
    </row>
    <row r="172" spans="1:19" ht="16.95" customHeight="1">
      <c r="A172" s="13" t="str">
        <f>IF('1044Bf Données de base trav.'!A168="","",'1044Bf Données de base trav.'!A168)</f>
        <v/>
      </c>
      <c r="B172" s="58" t="str">
        <f>IF('1044Bf Données de base trav.'!B168="","",'1044Bf Données de base trav.'!B168)</f>
        <v/>
      </c>
      <c r="C172" s="59" t="str">
        <f>IF('1044Bf Données de base trav.'!C168="","",'1044Bf Données de base trav.'!C168)</f>
        <v/>
      </c>
      <c r="D172" s="176" t="str">
        <f>IF('1044Bf Données de base trav.'!G168-'1044Bf Données de base trav.'!H168&lt;=0,"",'1044Bf Données de base trav.'!G168-'1044Bf Données de base trav.'!H168)</f>
        <v/>
      </c>
      <c r="E172" s="174" t="str">
        <f>IF('1044Bf Données de base trav.'!I168="","",'1044Bf Données de base trav.'!I168)</f>
        <v/>
      </c>
      <c r="F172" s="165" t="str">
        <f>IF('1044Bf Données de base trav.'!A168="","",IF('1044Bf Données de base trav.'!G168=0,0,E172/D172))</f>
        <v/>
      </c>
      <c r="G172" s="176" t="str">
        <f>IF(A172="","",IF('1044Bf Données de base trav.'!J168&gt;'1044Af Demande'!$B$28,'1044Af Demande'!$B$28,'1044Bf Données de base trav.'!J168))</f>
        <v/>
      </c>
      <c r="H172" s="166" t="str">
        <f>IF('1044Bf Données de base trav.'!A168="","",IF(F172*21.7&gt;'1044Af Demande'!$B$28,'1044Af Demande'!$B$28,F172*21.7))</f>
        <v/>
      </c>
      <c r="I172" s="167" t="str">
        <f t="shared" si="21"/>
        <v/>
      </c>
      <c r="J172" s="168" t="str">
        <f>IF('1044Bf Données de base trav.'!K168="","",'1044Bf Données de base trav.'!K168)</f>
        <v/>
      </c>
      <c r="K172" s="174" t="str">
        <f t="shared" si="22"/>
        <v/>
      </c>
      <c r="L172" s="170" t="str">
        <f t="shared" si="23"/>
        <v/>
      </c>
      <c r="M172" s="171" t="str">
        <f t="shared" si="24"/>
        <v/>
      </c>
      <c r="N172" s="177" t="str">
        <f t="shared" si="25"/>
        <v/>
      </c>
      <c r="O172" s="178" t="str">
        <f>IF(A172="","",IF(N172=0,0,0.8*H172/21.7*'1044Af Demande'!$B$30))</f>
        <v/>
      </c>
      <c r="P172" s="168" t="str">
        <f t="shared" si="26"/>
        <v/>
      </c>
      <c r="Q172" s="174" t="str">
        <f>IF(A172="","",M172*'1044Af Demande'!$B$31)</f>
        <v/>
      </c>
      <c r="R172" s="175" t="str">
        <f t="shared" si="27"/>
        <v/>
      </c>
      <c r="S172" s="12"/>
    </row>
    <row r="173" spans="1:19" ht="16.95" customHeight="1">
      <c r="A173" s="13" t="str">
        <f>IF('1044Bf Données de base trav.'!A169="","",'1044Bf Données de base trav.'!A169)</f>
        <v/>
      </c>
      <c r="B173" s="58" t="str">
        <f>IF('1044Bf Données de base trav.'!B169="","",'1044Bf Données de base trav.'!B169)</f>
        <v/>
      </c>
      <c r="C173" s="59" t="str">
        <f>IF('1044Bf Données de base trav.'!C169="","",'1044Bf Données de base trav.'!C169)</f>
        <v/>
      </c>
      <c r="D173" s="176" t="str">
        <f>IF('1044Bf Données de base trav.'!G169-'1044Bf Données de base trav.'!H169&lt;=0,"",'1044Bf Données de base trav.'!G169-'1044Bf Données de base trav.'!H169)</f>
        <v/>
      </c>
      <c r="E173" s="174" t="str">
        <f>IF('1044Bf Données de base trav.'!I169="","",'1044Bf Données de base trav.'!I169)</f>
        <v/>
      </c>
      <c r="F173" s="165" t="str">
        <f>IF('1044Bf Données de base trav.'!A169="","",IF('1044Bf Données de base trav.'!G169=0,0,E173/D173))</f>
        <v/>
      </c>
      <c r="G173" s="176" t="str">
        <f>IF(A173="","",IF('1044Bf Données de base trav.'!J169&gt;'1044Af Demande'!$B$28,'1044Af Demande'!$B$28,'1044Bf Données de base trav.'!J169))</f>
        <v/>
      </c>
      <c r="H173" s="166" t="str">
        <f>IF('1044Bf Données de base trav.'!A169="","",IF(F173*21.7&gt;'1044Af Demande'!$B$28,'1044Af Demande'!$B$28,F173*21.7))</f>
        <v/>
      </c>
      <c r="I173" s="167" t="str">
        <f t="shared" si="21"/>
        <v/>
      </c>
      <c r="J173" s="168" t="str">
        <f>IF('1044Bf Données de base trav.'!K169="","",'1044Bf Données de base trav.'!K169)</f>
        <v/>
      </c>
      <c r="K173" s="174" t="str">
        <f t="shared" si="22"/>
        <v/>
      </c>
      <c r="L173" s="170" t="str">
        <f t="shared" si="23"/>
        <v/>
      </c>
      <c r="M173" s="171" t="str">
        <f t="shared" si="24"/>
        <v/>
      </c>
      <c r="N173" s="177" t="str">
        <f t="shared" si="25"/>
        <v/>
      </c>
      <c r="O173" s="178" t="str">
        <f>IF(A173="","",IF(N173=0,0,0.8*H173/21.7*'1044Af Demande'!$B$30))</f>
        <v/>
      </c>
      <c r="P173" s="168" t="str">
        <f t="shared" si="26"/>
        <v/>
      </c>
      <c r="Q173" s="174" t="str">
        <f>IF(A173="","",M173*'1044Af Demande'!$B$31)</f>
        <v/>
      </c>
      <c r="R173" s="175" t="str">
        <f t="shared" si="27"/>
        <v/>
      </c>
      <c r="S173" s="12"/>
    </row>
    <row r="174" spans="1:19" ht="16.95" customHeight="1">
      <c r="A174" s="13" t="str">
        <f>IF('1044Bf Données de base trav.'!A170="","",'1044Bf Données de base trav.'!A170)</f>
        <v/>
      </c>
      <c r="B174" s="58" t="str">
        <f>IF('1044Bf Données de base trav.'!B170="","",'1044Bf Données de base trav.'!B170)</f>
        <v/>
      </c>
      <c r="C174" s="59" t="str">
        <f>IF('1044Bf Données de base trav.'!C170="","",'1044Bf Données de base trav.'!C170)</f>
        <v/>
      </c>
      <c r="D174" s="176" t="str">
        <f>IF('1044Bf Données de base trav.'!G170-'1044Bf Données de base trav.'!H170&lt;=0,"",'1044Bf Données de base trav.'!G170-'1044Bf Données de base trav.'!H170)</f>
        <v/>
      </c>
      <c r="E174" s="174" t="str">
        <f>IF('1044Bf Données de base trav.'!I170="","",'1044Bf Données de base trav.'!I170)</f>
        <v/>
      </c>
      <c r="F174" s="165" t="str">
        <f>IF('1044Bf Données de base trav.'!A170="","",IF('1044Bf Données de base trav.'!G170=0,0,E174/D174))</f>
        <v/>
      </c>
      <c r="G174" s="176" t="str">
        <f>IF(A174="","",IF('1044Bf Données de base trav.'!J170&gt;'1044Af Demande'!$B$28,'1044Af Demande'!$B$28,'1044Bf Données de base trav.'!J170))</f>
        <v/>
      </c>
      <c r="H174" s="166" t="str">
        <f>IF('1044Bf Données de base trav.'!A170="","",IF(F174*21.7&gt;'1044Af Demande'!$B$28,'1044Af Demande'!$B$28,F174*21.7))</f>
        <v/>
      </c>
      <c r="I174" s="167" t="str">
        <f t="shared" si="21"/>
        <v/>
      </c>
      <c r="J174" s="168" t="str">
        <f>IF('1044Bf Données de base trav.'!K170="","",'1044Bf Données de base trav.'!K170)</f>
        <v/>
      </c>
      <c r="K174" s="174" t="str">
        <f t="shared" si="22"/>
        <v/>
      </c>
      <c r="L174" s="170" t="str">
        <f t="shared" si="23"/>
        <v/>
      </c>
      <c r="M174" s="171" t="str">
        <f t="shared" si="24"/>
        <v/>
      </c>
      <c r="N174" s="177" t="str">
        <f t="shared" si="25"/>
        <v/>
      </c>
      <c r="O174" s="178" t="str">
        <f>IF(A174="","",IF(N174=0,0,0.8*H174/21.7*'1044Af Demande'!$B$30))</f>
        <v/>
      </c>
      <c r="P174" s="168" t="str">
        <f t="shared" si="26"/>
        <v/>
      </c>
      <c r="Q174" s="174" t="str">
        <f>IF(A174="","",M174*'1044Af Demande'!$B$31)</f>
        <v/>
      </c>
      <c r="R174" s="175" t="str">
        <f t="shared" si="27"/>
        <v/>
      </c>
      <c r="S174" s="12"/>
    </row>
    <row r="175" spans="1:19" ht="16.95" customHeight="1">
      <c r="A175" s="13" t="str">
        <f>IF('1044Bf Données de base trav.'!A171="","",'1044Bf Données de base trav.'!A171)</f>
        <v/>
      </c>
      <c r="B175" s="58" t="str">
        <f>IF('1044Bf Données de base trav.'!B171="","",'1044Bf Données de base trav.'!B171)</f>
        <v/>
      </c>
      <c r="C175" s="59" t="str">
        <f>IF('1044Bf Données de base trav.'!C171="","",'1044Bf Données de base trav.'!C171)</f>
        <v/>
      </c>
      <c r="D175" s="176" t="str">
        <f>IF('1044Bf Données de base trav.'!G171-'1044Bf Données de base trav.'!H171&lt;=0,"",'1044Bf Données de base trav.'!G171-'1044Bf Données de base trav.'!H171)</f>
        <v/>
      </c>
      <c r="E175" s="174" t="str">
        <f>IF('1044Bf Données de base trav.'!I171="","",'1044Bf Données de base trav.'!I171)</f>
        <v/>
      </c>
      <c r="F175" s="165" t="str">
        <f>IF('1044Bf Données de base trav.'!A171="","",IF('1044Bf Données de base trav.'!G171=0,0,E175/D175))</f>
        <v/>
      </c>
      <c r="G175" s="176" t="str">
        <f>IF(A175="","",IF('1044Bf Données de base trav.'!J171&gt;'1044Af Demande'!$B$28,'1044Af Demande'!$B$28,'1044Bf Données de base trav.'!J171))</f>
        <v/>
      </c>
      <c r="H175" s="166" t="str">
        <f>IF('1044Bf Données de base trav.'!A171="","",IF(F175*21.7&gt;'1044Af Demande'!$B$28,'1044Af Demande'!$B$28,F175*21.7))</f>
        <v/>
      </c>
      <c r="I175" s="167" t="str">
        <f t="shared" ref="I175:I211" si="28">IF(A175="","",H175*0.8)</f>
        <v/>
      </c>
      <c r="J175" s="168" t="str">
        <f>IF('1044Bf Données de base trav.'!K171="","",'1044Bf Données de base trav.'!K171)</f>
        <v/>
      </c>
      <c r="K175" s="174" t="str">
        <f t="shared" ref="K175:K211" si="29">IF(A175="","",G175-H175)</f>
        <v/>
      </c>
      <c r="L175" s="170" t="str">
        <f t="shared" ref="L175:L211" si="30">IF(A175="","",IF(K175+J175&lt;=0,0,K175+J175))</f>
        <v/>
      </c>
      <c r="M175" s="171" t="str">
        <f t="shared" ref="M175:M211" si="31">IF(A175="","",IF(G175&lt;I175,IF(AND(H175-G175-J175&gt;0,H175-G175-J175&gt;H175-I175),H175-G175-J175,0),0))</f>
        <v/>
      </c>
      <c r="N175" s="177" t="str">
        <f t="shared" ref="N175:N211" si="32">IF(A175="","",M175*0.8)</f>
        <v/>
      </c>
      <c r="O175" s="178" t="str">
        <f>IF(A175="","",IF(N175=0,0,0.8*H175/21.7*'1044Af Demande'!$B$30))</f>
        <v/>
      </c>
      <c r="P175" s="168" t="str">
        <f t="shared" ref="P175:P211" si="33">IF(A175="","",IF(N175-O175&lt;0,0,N175-O175))</f>
        <v/>
      </c>
      <c r="Q175" s="174" t="str">
        <f>IF(A175="","",M175*'1044Af Demande'!$B$31)</f>
        <v/>
      </c>
      <c r="R175" s="175" t="str">
        <f t="shared" ref="R175:R211" si="34">IF(A175="","",P175+Q175)</f>
        <v/>
      </c>
      <c r="S175" s="12"/>
    </row>
    <row r="176" spans="1:19" ht="16.95" customHeight="1">
      <c r="A176" s="13" t="str">
        <f>IF('1044Bf Données de base trav.'!A172="","",'1044Bf Données de base trav.'!A172)</f>
        <v/>
      </c>
      <c r="B176" s="58" t="str">
        <f>IF('1044Bf Données de base trav.'!B172="","",'1044Bf Données de base trav.'!B172)</f>
        <v/>
      </c>
      <c r="C176" s="59" t="str">
        <f>IF('1044Bf Données de base trav.'!C172="","",'1044Bf Données de base trav.'!C172)</f>
        <v/>
      </c>
      <c r="D176" s="176" t="str">
        <f>IF('1044Bf Données de base trav.'!G172-'1044Bf Données de base trav.'!H172&lt;=0,"",'1044Bf Données de base trav.'!G172-'1044Bf Données de base trav.'!H172)</f>
        <v/>
      </c>
      <c r="E176" s="174" t="str">
        <f>IF('1044Bf Données de base trav.'!I172="","",'1044Bf Données de base trav.'!I172)</f>
        <v/>
      </c>
      <c r="F176" s="165" t="str">
        <f>IF('1044Bf Données de base trav.'!A172="","",IF('1044Bf Données de base trav.'!G172=0,0,E176/D176))</f>
        <v/>
      </c>
      <c r="G176" s="176" t="str">
        <f>IF(A176="","",IF('1044Bf Données de base trav.'!J172&gt;'1044Af Demande'!$B$28,'1044Af Demande'!$B$28,'1044Bf Données de base trav.'!J172))</f>
        <v/>
      </c>
      <c r="H176" s="166" t="str">
        <f>IF('1044Bf Données de base trav.'!A172="","",IF(F176*21.7&gt;'1044Af Demande'!$B$28,'1044Af Demande'!$B$28,F176*21.7))</f>
        <v/>
      </c>
      <c r="I176" s="167" t="str">
        <f t="shared" si="28"/>
        <v/>
      </c>
      <c r="J176" s="168" t="str">
        <f>IF('1044Bf Données de base trav.'!K172="","",'1044Bf Données de base trav.'!K172)</f>
        <v/>
      </c>
      <c r="K176" s="174" t="str">
        <f t="shared" si="29"/>
        <v/>
      </c>
      <c r="L176" s="170" t="str">
        <f t="shared" si="30"/>
        <v/>
      </c>
      <c r="M176" s="171" t="str">
        <f t="shared" si="31"/>
        <v/>
      </c>
      <c r="N176" s="177" t="str">
        <f t="shared" si="32"/>
        <v/>
      </c>
      <c r="O176" s="178" t="str">
        <f>IF(A176="","",IF(N176=0,0,0.8*H176/21.7*'1044Af Demande'!$B$30))</f>
        <v/>
      </c>
      <c r="P176" s="168" t="str">
        <f t="shared" si="33"/>
        <v/>
      </c>
      <c r="Q176" s="174" t="str">
        <f>IF(A176="","",M176*'1044Af Demande'!$B$31)</f>
        <v/>
      </c>
      <c r="R176" s="175" t="str">
        <f t="shared" si="34"/>
        <v/>
      </c>
      <c r="S176" s="12"/>
    </row>
    <row r="177" spans="1:19" ht="16.95" customHeight="1">
      <c r="A177" s="13" t="str">
        <f>IF('1044Bf Données de base trav.'!A173="","",'1044Bf Données de base trav.'!A173)</f>
        <v/>
      </c>
      <c r="B177" s="58" t="str">
        <f>IF('1044Bf Données de base trav.'!B173="","",'1044Bf Données de base trav.'!B173)</f>
        <v/>
      </c>
      <c r="C177" s="59" t="str">
        <f>IF('1044Bf Données de base trav.'!C173="","",'1044Bf Données de base trav.'!C173)</f>
        <v/>
      </c>
      <c r="D177" s="176" t="str">
        <f>IF('1044Bf Données de base trav.'!G173-'1044Bf Données de base trav.'!H173&lt;=0,"",'1044Bf Données de base trav.'!G173-'1044Bf Données de base trav.'!H173)</f>
        <v/>
      </c>
      <c r="E177" s="174" t="str">
        <f>IF('1044Bf Données de base trav.'!I173="","",'1044Bf Données de base trav.'!I173)</f>
        <v/>
      </c>
      <c r="F177" s="165" t="str">
        <f>IF('1044Bf Données de base trav.'!A173="","",IF('1044Bf Données de base trav.'!G173=0,0,E177/D177))</f>
        <v/>
      </c>
      <c r="G177" s="176" t="str">
        <f>IF(A177="","",IF('1044Bf Données de base trav.'!J173&gt;'1044Af Demande'!$B$28,'1044Af Demande'!$B$28,'1044Bf Données de base trav.'!J173))</f>
        <v/>
      </c>
      <c r="H177" s="166" t="str">
        <f>IF('1044Bf Données de base trav.'!A173="","",IF(F177*21.7&gt;'1044Af Demande'!$B$28,'1044Af Demande'!$B$28,F177*21.7))</f>
        <v/>
      </c>
      <c r="I177" s="167" t="str">
        <f t="shared" si="28"/>
        <v/>
      </c>
      <c r="J177" s="168" t="str">
        <f>IF('1044Bf Données de base trav.'!K173="","",'1044Bf Données de base trav.'!K173)</f>
        <v/>
      </c>
      <c r="K177" s="174" t="str">
        <f t="shared" si="29"/>
        <v/>
      </c>
      <c r="L177" s="170" t="str">
        <f t="shared" si="30"/>
        <v/>
      </c>
      <c r="M177" s="171" t="str">
        <f t="shared" si="31"/>
        <v/>
      </c>
      <c r="N177" s="177" t="str">
        <f t="shared" si="32"/>
        <v/>
      </c>
      <c r="O177" s="178" t="str">
        <f>IF(A177="","",IF(N177=0,0,0.8*H177/21.7*'1044Af Demande'!$B$30))</f>
        <v/>
      </c>
      <c r="P177" s="168" t="str">
        <f t="shared" si="33"/>
        <v/>
      </c>
      <c r="Q177" s="174" t="str">
        <f>IF(A177="","",M177*'1044Af Demande'!$B$31)</f>
        <v/>
      </c>
      <c r="R177" s="175" t="str">
        <f t="shared" si="34"/>
        <v/>
      </c>
      <c r="S177" s="12"/>
    </row>
    <row r="178" spans="1:19" ht="16.95" customHeight="1">
      <c r="A178" s="13" t="str">
        <f>IF('1044Bf Données de base trav.'!A174="","",'1044Bf Données de base trav.'!A174)</f>
        <v/>
      </c>
      <c r="B178" s="58" t="str">
        <f>IF('1044Bf Données de base trav.'!B174="","",'1044Bf Données de base trav.'!B174)</f>
        <v/>
      </c>
      <c r="C178" s="59" t="str">
        <f>IF('1044Bf Données de base trav.'!C174="","",'1044Bf Données de base trav.'!C174)</f>
        <v/>
      </c>
      <c r="D178" s="176" t="str">
        <f>IF('1044Bf Données de base trav.'!G174-'1044Bf Données de base trav.'!H174&lt;=0,"",'1044Bf Données de base trav.'!G174-'1044Bf Données de base trav.'!H174)</f>
        <v/>
      </c>
      <c r="E178" s="174" t="str">
        <f>IF('1044Bf Données de base trav.'!I174="","",'1044Bf Données de base trav.'!I174)</f>
        <v/>
      </c>
      <c r="F178" s="165" t="str">
        <f>IF('1044Bf Données de base trav.'!A174="","",IF('1044Bf Données de base trav.'!G174=0,0,E178/D178))</f>
        <v/>
      </c>
      <c r="G178" s="176" t="str">
        <f>IF(A178="","",IF('1044Bf Données de base trav.'!J174&gt;'1044Af Demande'!$B$28,'1044Af Demande'!$B$28,'1044Bf Données de base trav.'!J174))</f>
        <v/>
      </c>
      <c r="H178" s="166" t="str">
        <f>IF('1044Bf Données de base trav.'!A174="","",IF(F178*21.7&gt;'1044Af Demande'!$B$28,'1044Af Demande'!$B$28,F178*21.7))</f>
        <v/>
      </c>
      <c r="I178" s="167" t="str">
        <f t="shared" si="28"/>
        <v/>
      </c>
      <c r="J178" s="168" t="str">
        <f>IF('1044Bf Données de base trav.'!K174="","",'1044Bf Données de base trav.'!K174)</f>
        <v/>
      </c>
      <c r="K178" s="174" t="str">
        <f t="shared" si="29"/>
        <v/>
      </c>
      <c r="L178" s="170" t="str">
        <f t="shared" si="30"/>
        <v/>
      </c>
      <c r="M178" s="171" t="str">
        <f t="shared" si="31"/>
        <v/>
      </c>
      <c r="N178" s="177" t="str">
        <f t="shared" si="32"/>
        <v/>
      </c>
      <c r="O178" s="178" t="str">
        <f>IF(A178="","",IF(N178=0,0,0.8*H178/21.7*'1044Af Demande'!$B$30))</f>
        <v/>
      </c>
      <c r="P178" s="168" t="str">
        <f t="shared" si="33"/>
        <v/>
      </c>
      <c r="Q178" s="174" t="str">
        <f>IF(A178="","",M178*'1044Af Demande'!$B$31)</f>
        <v/>
      </c>
      <c r="R178" s="175" t="str">
        <f t="shared" si="34"/>
        <v/>
      </c>
      <c r="S178" s="12"/>
    </row>
    <row r="179" spans="1:19" ht="16.95" customHeight="1">
      <c r="A179" s="13" t="str">
        <f>IF('1044Bf Données de base trav.'!A175="","",'1044Bf Données de base trav.'!A175)</f>
        <v/>
      </c>
      <c r="B179" s="58" t="str">
        <f>IF('1044Bf Données de base trav.'!B175="","",'1044Bf Données de base trav.'!B175)</f>
        <v/>
      </c>
      <c r="C179" s="59" t="str">
        <f>IF('1044Bf Données de base trav.'!C175="","",'1044Bf Données de base trav.'!C175)</f>
        <v/>
      </c>
      <c r="D179" s="176" t="str">
        <f>IF('1044Bf Données de base trav.'!G175-'1044Bf Données de base trav.'!H175&lt;=0,"",'1044Bf Données de base trav.'!G175-'1044Bf Données de base trav.'!H175)</f>
        <v/>
      </c>
      <c r="E179" s="174" t="str">
        <f>IF('1044Bf Données de base trav.'!I175="","",'1044Bf Données de base trav.'!I175)</f>
        <v/>
      </c>
      <c r="F179" s="165" t="str">
        <f>IF('1044Bf Données de base trav.'!A175="","",IF('1044Bf Données de base trav.'!G175=0,0,E179/D179))</f>
        <v/>
      </c>
      <c r="G179" s="176" t="str">
        <f>IF(A179="","",IF('1044Bf Données de base trav.'!J175&gt;'1044Af Demande'!$B$28,'1044Af Demande'!$B$28,'1044Bf Données de base trav.'!J175))</f>
        <v/>
      </c>
      <c r="H179" s="166" t="str">
        <f>IF('1044Bf Données de base trav.'!A175="","",IF(F179*21.7&gt;'1044Af Demande'!$B$28,'1044Af Demande'!$B$28,F179*21.7))</f>
        <v/>
      </c>
      <c r="I179" s="167" t="str">
        <f t="shared" si="28"/>
        <v/>
      </c>
      <c r="J179" s="168" t="str">
        <f>IF('1044Bf Données de base trav.'!K175="","",'1044Bf Données de base trav.'!K175)</f>
        <v/>
      </c>
      <c r="K179" s="174" t="str">
        <f t="shared" si="29"/>
        <v/>
      </c>
      <c r="L179" s="170" t="str">
        <f t="shared" si="30"/>
        <v/>
      </c>
      <c r="M179" s="171" t="str">
        <f t="shared" si="31"/>
        <v/>
      </c>
      <c r="N179" s="177" t="str">
        <f t="shared" si="32"/>
        <v/>
      </c>
      <c r="O179" s="178" t="str">
        <f>IF(A179="","",IF(N179=0,0,0.8*H179/21.7*'1044Af Demande'!$B$30))</f>
        <v/>
      </c>
      <c r="P179" s="168" t="str">
        <f t="shared" si="33"/>
        <v/>
      </c>
      <c r="Q179" s="174" t="str">
        <f>IF(A179="","",M179*'1044Af Demande'!$B$31)</f>
        <v/>
      </c>
      <c r="R179" s="175" t="str">
        <f t="shared" si="34"/>
        <v/>
      </c>
      <c r="S179" s="12"/>
    </row>
    <row r="180" spans="1:19" ht="16.95" customHeight="1">
      <c r="A180" s="13" t="str">
        <f>IF('1044Bf Données de base trav.'!A176="","",'1044Bf Données de base trav.'!A176)</f>
        <v/>
      </c>
      <c r="B180" s="58" t="str">
        <f>IF('1044Bf Données de base trav.'!B176="","",'1044Bf Données de base trav.'!B176)</f>
        <v/>
      </c>
      <c r="C180" s="59" t="str">
        <f>IF('1044Bf Données de base trav.'!C176="","",'1044Bf Données de base trav.'!C176)</f>
        <v/>
      </c>
      <c r="D180" s="176" t="str">
        <f>IF('1044Bf Données de base trav.'!G176-'1044Bf Données de base trav.'!H176&lt;=0,"",'1044Bf Données de base trav.'!G176-'1044Bf Données de base trav.'!H176)</f>
        <v/>
      </c>
      <c r="E180" s="174" t="str">
        <f>IF('1044Bf Données de base trav.'!I176="","",'1044Bf Données de base trav.'!I176)</f>
        <v/>
      </c>
      <c r="F180" s="165" t="str">
        <f>IF('1044Bf Données de base trav.'!A176="","",IF('1044Bf Données de base trav.'!G176=0,0,E180/D180))</f>
        <v/>
      </c>
      <c r="G180" s="176" t="str">
        <f>IF(A180="","",IF('1044Bf Données de base trav.'!J176&gt;'1044Af Demande'!$B$28,'1044Af Demande'!$B$28,'1044Bf Données de base trav.'!J176))</f>
        <v/>
      </c>
      <c r="H180" s="166" t="str">
        <f>IF('1044Bf Données de base trav.'!A176="","",IF(F180*21.7&gt;'1044Af Demande'!$B$28,'1044Af Demande'!$B$28,F180*21.7))</f>
        <v/>
      </c>
      <c r="I180" s="167" t="str">
        <f t="shared" si="28"/>
        <v/>
      </c>
      <c r="J180" s="168" t="str">
        <f>IF('1044Bf Données de base trav.'!K176="","",'1044Bf Données de base trav.'!K176)</f>
        <v/>
      </c>
      <c r="K180" s="174" t="str">
        <f t="shared" si="29"/>
        <v/>
      </c>
      <c r="L180" s="170" t="str">
        <f t="shared" si="30"/>
        <v/>
      </c>
      <c r="M180" s="171" t="str">
        <f t="shared" si="31"/>
        <v/>
      </c>
      <c r="N180" s="177" t="str">
        <f t="shared" si="32"/>
        <v/>
      </c>
      <c r="O180" s="178" t="str">
        <f>IF(A180="","",IF(N180=0,0,0.8*H180/21.7*'1044Af Demande'!$B$30))</f>
        <v/>
      </c>
      <c r="P180" s="168" t="str">
        <f t="shared" si="33"/>
        <v/>
      </c>
      <c r="Q180" s="174" t="str">
        <f>IF(A180="","",M180*'1044Af Demande'!$B$31)</f>
        <v/>
      </c>
      <c r="R180" s="175" t="str">
        <f t="shared" si="34"/>
        <v/>
      </c>
      <c r="S180" s="12"/>
    </row>
    <row r="181" spans="1:19" ht="16.95" customHeight="1">
      <c r="A181" s="13" t="str">
        <f>IF('1044Bf Données de base trav.'!A177="","",'1044Bf Données de base trav.'!A177)</f>
        <v/>
      </c>
      <c r="B181" s="58" t="str">
        <f>IF('1044Bf Données de base trav.'!B177="","",'1044Bf Données de base trav.'!B177)</f>
        <v/>
      </c>
      <c r="C181" s="59" t="str">
        <f>IF('1044Bf Données de base trav.'!C177="","",'1044Bf Données de base trav.'!C177)</f>
        <v/>
      </c>
      <c r="D181" s="176" t="str">
        <f>IF('1044Bf Données de base trav.'!G177-'1044Bf Données de base trav.'!H177&lt;=0,"",'1044Bf Données de base trav.'!G177-'1044Bf Données de base trav.'!H177)</f>
        <v/>
      </c>
      <c r="E181" s="174" t="str">
        <f>IF('1044Bf Données de base trav.'!I177="","",'1044Bf Données de base trav.'!I177)</f>
        <v/>
      </c>
      <c r="F181" s="165" t="str">
        <f>IF('1044Bf Données de base trav.'!A177="","",IF('1044Bf Données de base trav.'!G177=0,0,E181/D181))</f>
        <v/>
      </c>
      <c r="G181" s="176" t="str">
        <f>IF(A181="","",IF('1044Bf Données de base trav.'!J177&gt;'1044Af Demande'!$B$28,'1044Af Demande'!$B$28,'1044Bf Données de base trav.'!J177))</f>
        <v/>
      </c>
      <c r="H181" s="166" t="str">
        <f>IF('1044Bf Données de base trav.'!A177="","",IF(F181*21.7&gt;'1044Af Demande'!$B$28,'1044Af Demande'!$B$28,F181*21.7))</f>
        <v/>
      </c>
      <c r="I181" s="167" t="str">
        <f t="shared" si="28"/>
        <v/>
      </c>
      <c r="J181" s="168" t="str">
        <f>IF('1044Bf Données de base trav.'!K177="","",'1044Bf Données de base trav.'!K177)</f>
        <v/>
      </c>
      <c r="K181" s="174" t="str">
        <f t="shared" si="29"/>
        <v/>
      </c>
      <c r="L181" s="170" t="str">
        <f t="shared" si="30"/>
        <v/>
      </c>
      <c r="M181" s="171" t="str">
        <f t="shared" si="31"/>
        <v/>
      </c>
      <c r="N181" s="177" t="str">
        <f t="shared" si="32"/>
        <v/>
      </c>
      <c r="O181" s="178" t="str">
        <f>IF(A181="","",IF(N181=0,0,0.8*H181/21.7*'1044Af Demande'!$B$30))</f>
        <v/>
      </c>
      <c r="P181" s="168" t="str">
        <f t="shared" si="33"/>
        <v/>
      </c>
      <c r="Q181" s="174" t="str">
        <f>IF(A181="","",M181*'1044Af Demande'!$B$31)</f>
        <v/>
      </c>
      <c r="R181" s="175" t="str">
        <f t="shared" si="34"/>
        <v/>
      </c>
      <c r="S181" s="12"/>
    </row>
    <row r="182" spans="1:19" ht="16.95" customHeight="1">
      <c r="A182" s="13" t="str">
        <f>IF('1044Bf Données de base trav.'!A178="","",'1044Bf Données de base trav.'!A178)</f>
        <v/>
      </c>
      <c r="B182" s="58" t="str">
        <f>IF('1044Bf Données de base trav.'!B178="","",'1044Bf Données de base trav.'!B178)</f>
        <v/>
      </c>
      <c r="C182" s="59" t="str">
        <f>IF('1044Bf Données de base trav.'!C178="","",'1044Bf Données de base trav.'!C178)</f>
        <v/>
      </c>
      <c r="D182" s="176" t="str">
        <f>IF('1044Bf Données de base trav.'!G178-'1044Bf Données de base trav.'!H178&lt;=0,"",'1044Bf Données de base trav.'!G178-'1044Bf Données de base trav.'!H178)</f>
        <v/>
      </c>
      <c r="E182" s="174" t="str">
        <f>IF('1044Bf Données de base trav.'!I178="","",'1044Bf Données de base trav.'!I178)</f>
        <v/>
      </c>
      <c r="F182" s="165" t="str">
        <f>IF('1044Bf Données de base trav.'!A178="","",IF('1044Bf Données de base trav.'!G178=0,0,E182/D182))</f>
        <v/>
      </c>
      <c r="G182" s="176" t="str">
        <f>IF(A182="","",IF('1044Bf Données de base trav.'!J178&gt;'1044Af Demande'!$B$28,'1044Af Demande'!$B$28,'1044Bf Données de base trav.'!J178))</f>
        <v/>
      </c>
      <c r="H182" s="166" t="str">
        <f>IF('1044Bf Données de base trav.'!A178="","",IF(F182*21.7&gt;'1044Af Demande'!$B$28,'1044Af Demande'!$B$28,F182*21.7))</f>
        <v/>
      </c>
      <c r="I182" s="167" t="str">
        <f t="shared" si="28"/>
        <v/>
      </c>
      <c r="J182" s="168" t="str">
        <f>IF('1044Bf Données de base trav.'!K178="","",'1044Bf Données de base trav.'!K178)</f>
        <v/>
      </c>
      <c r="K182" s="174" t="str">
        <f t="shared" si="29"/>
        <v/>
      </c>
      <c r="L182" s="170" t="str">
        <f t="shared" si="30"/>
        <v/>
      </c>
      <c r="M182" s="171" t="str">
        <f t="shared" si="31"/>
        <v/>
      </c>
      <c r="N182" s="177" t="str">
        <f t="shared" si="32"/>
        <v/>
      </c>
      <c r="O182" s="178" t="str">
        <f>IF(A182="","",IF(N182=0,0,0.8*H182/21.7*'1044Af Demande'!$B$30))</f>
        <v/>
      </c>
      <c r="P182" s="168" t="str">
        <f t="shared" si="33"/>
        <v/>
      </c>
      <c r="Q182" s="174" t="str">
        <f>IF(A182="","",M182*'1044Af Demande'!$B$31)</f>
        <v/>
      </c>
      <c r="R182" s="175" t="str">
        <f t="shared" si="34"/>
        <v/>
      </c>
      <c r="S182" s="12"/>
    </row>
    <row r="183" spans="1:19" ht="16.95" customHeight="1">
      <c r="A183" s="13" t="str">
        <f>IF('1044Bf Données de base trav.'!A179="","",'1044Bf Données de base trav.'!A179)</f>
        <v/>
      </c>
      <c r="B183" s="58" t="str">
        <f>IF('1044Bf Données de base trav.'!B179="","",'1044Bf Données de base trav.'!B179)</f>
        <v/>
      </c>
      <c r="C183" s="59" t="str">
        <f>IF('1044Bf Données de base trav.'!C179="","",'1044Bf Données de base trav.'!C179)</f>
        <v/>
      </c>
      <c r="D183" s="176" t="str">
        <f>IF('1044Bf Données de base trav.'!G179-'1044Bf Données de base trav.'!H179&lt;=0,"",'1044Bf Données de base trav.'!G179-'1044Bf Données de base trav.'!H179)</f>
        <v/>
      </c>
      <c r="E183" s="174" t="str">
        <f>IF('1044Bf Données de base trav.'!I179="","",'1044Bf Données de base trav.'!I179)</f>
        <v/>
      </c>
      <c r="F183" s="165" t="str">
        <f>IF('1044Bf Données de base trav.'!A179="","",IF('1044Bf Données de base trav.'!G179=0,0,E183/D183))</f>
        <v/>
      </c>
      <c r="G183" s="176" t="str">
        <f>IF(A183="","",IF('1044Bf Données de base trav.'!J179&gt;'1044Af Demande'!$B$28,'1044Af Demande'!$B$28,'1044Bf Données de base trav.'!J179))</f>
        <v/>
      </c>
      <c r="H183" s="166" t="str">
        <f>IF('1044Bf Données de base trav.'!A179="","",IF(F183*21.7&gt;'1044Af Demande'!$B$28,'1044Af Demande'!$B$28,F183*21.7))</f>
        <v/>
      </c>
      <c r="I183" s="167" t="str">
        <f t="shared" si="28"/>
        <v/>
      </c>
      <c r="J183" s="168" t="str">
        <f>IF('1044Bf Données de base trav.'!K179="","",'1044Bf Données de base trav.'!K179)</f>
        <v/>
      </c>
      <c r="K183" s="174" t="str">
        <f t="shared" si="29"/>
        <v/>
      </c>
      <c r="L183" s="170" t="str">
        <f t="shared" si="30"/>
        <v/>
      </c>
      <c r="M183" s="171" t="str">
        <f t="shared" si="31"/>
        <v/>
      </c>
      <c r="N183" s="177" t="str">
        <f t="shared" si="32"/>
        <v/>
      </c>
      <c r="O183" s="178" t="str">
        <f>IF(A183="","",IF(N183=0,0,0.8*H183/21.7*'1044Af Demande'!$B$30))</f>
        <v/>
      </c>
      <c r="P183" s="168" t="str">
        <f t="shared" si="33"/>
        <v/>
      </c>
      <c r="Q183" s="174" t="str">
        <f>IF(A183="","",M183*'1044Af Demande'!$B$31)</f>
        <v/>
      </c>
      <c r="R183" s="175" t="str">
        <f t="shared" si="34"/>
        <v/>
      </c>
      <c r="S183" s="12"/>
    </row>
    <row r="184" spans="1:19" ht="16.95" customHeight="1">
      <c r="A184" s="13" t="str">
        <f>IF('1044Bf Données de base trav.'!A180="","",'1044Bf Données de base trav.'!A180)</f>
        <v/>
      </c>
      <c r="B184" s="58" t="str">
        <f>IF('1044Bf Données de base trav.'!B180="","",'1044Bf Données de base trav.'!B180)</f>
        <v/>
      </c>
      <c r="C184" s="59" t="str">
        <f>IF('1044Bf Données de base trav.'!C180="","",'1044Bf Données de base trav.'!C180)</f>
        <v/>
      </c>
      <c r="D184" s="176" t="str">
        <f>IF('1044Bf Données de base trav.'!G180-'1044Bf Données de base trav.'!H180&lt;=0,"",'1044Bf Données de base trav.'!G180-'1044Bf Données de base trav.'!H180)</f>
        <v/>
      </c>
      <c r="E184" s="174" t="str">
        <f>IF('1044Bf Données de base trav.'!I180="","",'1044Bf Données de base trav.'!I180)</f>
        <v/>
      </c>
      <c r="F184" s="165" t="str">
        <f>IF('1044Bf Données de base trav.'!A180="","",IF('1044Bf Données de base trav.'!G180=0,0,E184/D184))</f>
        <v/>
      </c>
      <c r="G184" s="176" t="str">
        <f>IF(A184="","",IF('1044Bf Données de base trav.'!J180&gt;'1044Af Demande'!$B$28,'1044Af Demande'!$B$28,'1044Bf Données de base trav.'!J180))</f>
        <v/>
      </c>
      <c r="H184" s="166" t="str">
        <f>IF('1044Bf Données de base trav.'!A180="","",IF(F184*21.7&gt;'1044Af Demande'!$B$28,'1044Af Demande'!$B$28,F184*21.7))</f>
        <v/>
      </c>
      <c r="I184" s="167" t="str">
        <f t="shared" si="28"/>
        <v/>
      </c>
      <c r="J184" s="168" t="str">
        <f>IF('1044Bf Données de base trav.'!K180="","",'1044Bf Données de base trav.'!K180)</f>
        <v/>
      </c>
      <c r="K184" s="174" t="str">
        <f t="shared" si="29"/>
        <v/>
      </c>
      <c r="L184" s="170" t="str">
        <f t="shared" si="30"/>
        <v/>
      </c>
      <c r="M184" s="171" t="str">
        <f t="shared" si="31"/>
        <v/>
      </c>
      <c r="N184" s="177" t="str">
        <f t="shared" si="32"/>
        <v/>
      </c>
      <c r="O184" s="178" t="str">
        <f>IF(A184="","",IF(N184=0,0,0.8*H184/21.7*'1044Af Demande'!$B$30))</f>
        <v/>
      </c>
      <c r="P184" s="168" t="str">
        <f t="shared" si="33"/>
        <v/>
      </c>
      <c r="Q184" s="174" t="str">
        <f>IF(A184="","",M184*'1044Af Demande'!$B$31)</f>
        <v/>
      </c>
      <c r="R184" s="175" t="str">
        <f t="shared" si="34"/>
        <v/>
      </c>
      <c r="S184" s="12"/>
    </row>
    <row r="185" spans="1:19" ht="16.95" customHeight="1">
      <c r="A185" s="13" t="str">
        <f>IF('1044Bf Données de base trav.'!A181="","",'1044Bf Données de base trav.'!A181)</f>
        <v/>
      </c>
      <c r="B185" s="58" t="str">
        <f>IF('1044Bf Données de base trav.'!B181="","",'1044Bf Données de base trav.'!B181)</f>
        <v/>
      </c>
      <c r="C185" s="59" t="str">
        <f>IF('1044Bf Données de base trav.'!C181="","",'1044Bf Données de base trav.'!C181)</f>
        <v/>
      </c>
      <c r="D185" s="176" t="str">
        <f>IF('1044Bf Données de base trav.'!G181-'1044Bf Données de base trav.'!H181&lt;=0,"",'1044Bf Données de base trav.'!G181-'1044Bf Données de base trav.'!H181)</f>
        <v/>
      </c>
      <c r="E185" s="174" t="str">
        <f>IF('1044Bf Données de base trav.'!I181="","",'1044Bf Données de base trav.'!I181)</f>
        <v/>
      </c>
      <c r="F185" s="165" t="str">
        <f>IF('1044Bf Données de base trav.'!A181="","",IF('1044Bf Données de base trav.'!G181=0,0,E185/D185))</f>
        <v/>
      </c>
      <c r="G185" s="176" t="str">
        <f>IF(A185="","",IF('1044Bf Données de base trav.'!J181&gt;'1044Af Demande'!$B$28,'1044Af Demande'!$B$28,'1044Bf Données de base trav.'!J181))</f>
        <v/>
      </c>
      <c r="H185" s="166" t="str">
        <f>IF('1044Bf Données de base trav.'!A181="","",IF(F185*21.7&gt;'1044Af Demande'!$B$28,'1044Af Demande'!$B$28,F185*21.7))</f>
        <v/>
      </c>
      <c r="I185" s="167" t="str">
        <f t="shared" si="28"/>
        <v/>
      </c>
      <c r="J185" s="168" t="str">
        <f>IF('1044Bf Données de base trav.'!K181="","",'1044Bf Données de base trav.'!K181)</f>
        <v/>
      </c>
      <c r="K185" s="174" t="str">
        <f t="shared" si="29"/>
        <v/>
      </c>
      <c r="L185" s="170" t="str">
        <f t="shared" si="30"/>
        <v/>
      </c>
      <c r="M185" s="171" t="str">
        <f t="shared" si="31"/>
        <v/>
      </c>
      <c r="N185" s="177" t="str">
        <f t="shared" si="32"/>
        <v/>
      </c>
      <c r="O185" s="178" t="str">
        <f>IF(A185="","",IF(N185=0,0,0.8*H185/21.7*'1044Af Demande'!$B$30))</f>
        <v/>
      </c>
      <c r="P185" s="168" t="str">
        <f t="shared" si="33"/>
        <v/>
      </c>
      <c r="Q185" s="174" t="str">
        <f>IF(A185="","",M185*'1044Af Demande'!$B$31)</f>
        <v/>
      </c>
      <c r="R185" s="175" t="str">
        <f t="shared" si="34"/>
        <v/>
      </c>
      <c r="S185" s="12"/>
    </row>
    <row r="186" spans="1:19" ht="16.95" customHeight="1">
      <c r="A186" s="13" t="str">
        <f>IF('1044Bf Données de base trav.'!A182="","",'1044Bf Données de base trav.'!A182)</f>
        <v/>
      </c>
      <c r="B186" s="58" t="str">
        <f>IF('1044Bf Données de base trav.'!B182="","",'1044Bf Données de base trav.'!B182)</f>
        <v/>
      </c>
      <c r="C186" s="59" t="str">
        <f>IF('1044Bf Données de base trav.'!C182="","",'1044Bf Données de base trav.'!C182)</f>
        <v/>
      </c>
      <c r="D186" s="176" t="str">
        <f>IF('1044Bf Données de base trav.'!G182-'1044Bf Données de base trav.'!H182&lt;=0,"",'1044Bf Données de base trav.'!G182-'1044Bf Données de base trav.'!H182)</f>
        <v/>
      </c>
      <c r="E186" s="174" t="str">
        <f>IF('1044Bf Données de base trav.'!I182="","",'1044Bf Données de base trav.'!I182)</f>
        <v/>
      </c>
      <c r="F186" s="165" t="str">
        <f>IF('1044Bf Données de base trav.'!A182="","",IF('1044Bf Données de base trav.'!G182=0,0,E186/D186))</f>
        <v/>
      </c>
      <c r="G186" s="176" t="str">
        <f>IF(A186="","",IF('1044Bf Données de base trav.'!J182&gt;'1044Af Demande'!$B$28,'1044Af Demande'!$B$28,'1044Bf Données de base trav.'!J182))</f>
        <v/>
      </c>
      <c r="H186" s="166" t="str">
        <f>IF('1044Bf Données de base trav.'!A182="","",IF(F186*21.7&gt;'1044Af Demande'!$B$28,'1044Af Demande'!$B$28,F186*21.7))</f>
        <v/>
      </c>
      <c r="I186" s="167" t="str">
        <f t="shared" si="28"/>
        <v/>
      </c>
      <c r="J186" s="168" t="str">
        <f>IF('1044Bf Données de base trav.'!K182="","",'1044Bf Données de base trav.'!K182)</f>
        <v/>
      </c>
      <c r="K186" s="174" t="str">
        <f t="shared" si="29"/>
        <v/>
      </c>
      <c r="L186" s="170" t="str">
        <f t="shared" si="30"/>
        <v/>
      </c>
      <c r="M186" s="171" t="str">
        <f t="shared" si="31"/>
        <v/>
      </c>
      <c r="N186" s="177" t="str">
        <f t="shared" si="32"/>
        <v/>
      </c>
      <c r="O186" s="178" t="str">
        <f>IF(A186="","",IF(N186=0,0,0.8*H186/21.7*'1044Af Demande'!$B$30))</f>
        <v/>
      </c>
      <c r="P186" s="168" t="str">
        <f t="shared" si="33"/>
        <v/>
      </c>
      <c r="Q186" s="174" t="str">
        <f>IF(A186="","",M186*'1044Af Demande'!$B$31)</f>
        <v/>
      </c>
      <c r="R186" s="175" t="str">
        <f t="shared" si="34"/>
        <v/>
      </c>
      <c r="S186" s="12"/>
    </row>
    <row r="187" spans="1:19" ht="16.95" customHeight="1">
      <c r="A187" s="13" t="str">
        <f>IF('1044Bf Données de base trav.'!A183="","",'1044Bf Données de base trav.'!A183)</f>
        <v/>
      </c>
      <c r="B187" s="58" t="str">
        <f>IF('1044Bf Données de base trav.'!B183="","",'1044Bf Données de base trav.'!B183)</f>
        <v/>
      </c>
      <c r="C187" s="59" t="str">
        <f>IF('1044Bf Données de base trav.'!C183="","",'1044Bf Données de base trav.'!C183)</f>
        <v/>
      </c>
      <c r="D187" s="176" t="str">
        <f>IF('1044Bf Données de base trav.'!G183-'1044Bf Données de base trav.'!H183&lt;=0,"",'1044Bf Données de base trav.'!G183-'1044Bf Données de base trav.'!H183)</f>
        <v/>
      </c>
      <c r="E187" s="174" t="str">
        <f>IF('1044Bf Données de base trav.'!I183="","",'1044Bf Données de base trav.'!I183)</f>
        <v/>
      </c>
      <c r="F187" s="165" t="str">
        <f>IF('1044Bf Données de base trav.'!A183="","",IF('1044Bf Données de base trav.'!G183=0,0,E187/D187))</f>
        <v/>
      </c>
      <c r="G187" s="176" t="str">
        <f>IF(A187="","",IF('1044Bf Données de base trav.'!J183&gt;'1044Af Demande'!$B$28,'1044Af Demande'!$B$28,'1044Bf Données de base trav.'!J183))</f>
        <v/>
      </c>
      <c r="H187" s="166" t="str">
        <f>IF('1044Bf Données de base trav.'!A183="","",IF(F187*21.7&gt;'1044Af Demande'!$B$28,'1044Af Demande'!$B$28,F187*21.7))</f>
        <v/>
      </c>
      <c r="I187" s="167" t="str">
        <f t="shared" si="28"/>
        <v/>
      </c>
      <c r="J187" s="168" t="str">
        <f>IF('1044Bf Données de base trav.'!K183="","",'1044Bf Données de base trav.'!K183)</f>
        <v/>
      </c>
      <c r="K187" s="174" t="str">
        <f t="shared" si="29"/>
        <v/>
      </c>
      <c r="L187" s="170" t="str">
        <f t="shared" si="30"/>
        <v/>
      </c>
      <c r="M187" s="171" t="str">
        <f t="shared" si="31"/>
        <v/>
      </c>
      <c r="N187" s="177" t="str">
        <f t="shared" si="32"/>
        <v/>
      </c>
      <c r="O187" s="178" t="str">
        <f>IF(A187="","",IF(N187=0,0,0.8*H187/21.7*'1044Af Demande'!$B$30))</f>
        <v/>
      </c>
      <c r="P187" s="168" t="str">
        <f t="shared" si="33"/>
        <v/>
      </c>
      <c r="Q187" s="174" t="str">
        <f>IF(A187="","",M187*'1044Af Demande'!$B$31)</f>
        <v/>
      </c>
      <c r="R187" s="175" t="str">
        <f t="shared" si="34"/>
        <v/>
      </c>
      <c r="S187" s="12"/>
    </row>
    <row r="188" spans="1:19" ht="16.95" customHeight="1">
      <c r="A188" s="13" t="str">
        <f>IF('1044Bf Données de base trav.'!A184="","",'1044Bf Données de base trav.'!A184)</f>
        <v/>
      </c>
      <c r="B188" s="58" t="str">
        <f>IF('1044Bf Données de base trav.'!B184="","",'1044Bf Données de base trav.'!B184)</f>
        <v/>
      </c>
      <c r="C188" s="59" t="str">
        <f>IF('1044Bf Données de base trav.'!C184="","",'1044Bf Données de base trav.'!C184)</f>
        <v/>
      </c>
      <c r="D188" s="176" t="str">
        <f>IF('1044Bf Données de base trav.'!G184-'1044Bf Données de base trav.'!H184&lt;=0,"",'1044Bf Données de base trav.'!G184-'1044Bf Données de base trav.'!H184)</f>
        <v/>
      </c>
      <c r="E188" s="174" t="str">
        <f>IF('1044Bf Données de base trav.'!I184="","",'1044Bf Données de base trav.'!I184)</f>
        <v/>
      </c>
      <c r="F188" s="165" t="str">
        <f>IF('1044Bf Données de base trav.'!A184="","",IF('1044Bf Données de base trav.'!G184=0,0,E188/D188))</f>
        <v/>
      </c>
      <c r="G188" s="176" t="str">
        <f>IF(A188="","",IF('1044Bf Données de base trav.'!J184&gt;'1044Af Demande'!$B$28,'1044Af Demande'!$B$28,'1044Bf Données de base trav.'!J184))</f>
        <v/>
      </c>
      <c r="H188" s="166" t="str">
        <f>IF('1044Bf Données de base trav.'!A184="","",IF(F188*21.7&gt;'1044Af Demande'!$B$28,'1044Af Demande'!$B$28,F188*21.7))</f>
        <v/>
      </c>
      <c r="I188" s="167" t="str">
        <f t="shared" si="28"/>
        <v/>
      </c>
      <c r="J188" s="168" t="str">
        <f>IF('1044Bf Données de base trav.'!K184="","",'1044Bf Données de base trav.'!K184)</f>
        <v/>
      </c>
      <c r="K188" s="174" t="str">
        <f t="shared" si="29"/>
        <v/>
      </c>
      <c r="L188" s="170" t="str">
        <f t="shared" si="30"/>
        <v/>
      </c>
      <c r="M188" s="171" t="str">
        <f t="shared" si="31"/>
        <v/>
      </c>
      <c r="N188" s="177" t="str">
        <f t="shared" si="32"/>
        <v/>
      </c>
      <c r="O188" s="178" t="str">
        <f>IF(A188="","",IF(N188=0,0,0.8*H188/21.7*'1044Af Demande'!$B$30))</f>
        <v/>
      </c>
      <c r="P188" s="168" t="str">
        <f t="shared" si="33"/>
        <v/>
      </c>
      <c r="Q188" s="174" t="str">
        <f>IF(A188="","",M188*'1044Af Demande'!$B$31)</f>
        <v/>
      </c>
      <c r="R188" s="175" t="str">
        <f t="shared" si="34"/>
        <v/>
      </c>
      <c r="S188" s="12"/>
    </row>
    <row r="189" spans="1:19" ht="16.95" customHeight="1">
      <c r="A189" s="13" t="str">
        <f>IF('1044Bf Données de base trav.'!A185="","",'1044Bf Données de base trav.'!A185)</f>
        <v/>
      </c>
      <c r="B189" s="58" t="str">
        <f>IF('1044Bf Données de base trav.'!B185="","",'1044Bf Données de base trav.'!B185)</f>
        <v/>
      </c>
      <c r="C189" s="59" t="str">
        <f>IF('1044Bf Données de base trav.'!C185="","",'1044Bf Données de base trav.'!C185)</f>
        <v/>
      </c>
      <c r="D189" s="176" t="str">
        <f>IF('1044Bf Données de base trav.'!G185-'1044Bf Données de base trav.'!H185&lt;=0,"",'1044Bf Données de base trav.'!G185-'1044Bf Données de base trav.'!H185)</f>
        <v/>
      </c>
      <c r="E189" s="174" t="str">
        <f>IF('1044Bf Données de base trav.'!I185="","",'1044Bf Données de base trav.'!I185)</f>
        <v/>
      </c>
      <c r="F189" s="165" t="str">
        <f>IF('1044Bf Données de base trav.'!A185="","",IF('1044Bf Données de base trav.'!G185=0,0,E189/D189))</f>
        <v/>
      </c>
      <c r="G189" s="176" t="str">
        <f>IF(A189="","",IF('1044Bf Données de base trav.'!J185&gt;'1044Af Demande'!$B$28,'1044Af Demande'!$B$28,'1044Bf Données de base trav.'!J185))</f>
        <v/>
      </c>
      <c r="H189" s="166" t="str">
        <f>IF('1044Bf Données de base trav.'!A185="","",IF(F189*21.7&gt;'1044Af Demande'!$B$28,'1044Af Demande'!$B$28,F189*21.7))</f>
        <v/>
      </c>
      <c r="I189" s="167" t="str">
        <f t="shared" si="28"/>
        <v/>
      </c>
      <c r="J189" s="168" t="str">
        <f>IF('1044Bf Données de base trav.'!K185="","",'1044Bf Données de base trav.'!K185)</f>
        <v/>
      </c>
      <c r="K189" s="174" t="str">
        <f t="shared" si="29"/>
        <v/>
      </c>
      <c r="L189" s="170" t="str">
        <f t="shared" si="30"/>
        <v/>
      </c>
      <c r="M189" s="171" t="str">
        <f t="shared" si="31"/>
        <v/>
      </c>
      <c r="N189" s="177" t="str">
        <f t="shared" si="32"/>
        <v/>
      </c>
      <c r="O189" s="178" t="str">
        <f>IF(A189="","",IF(N189=0,0,0.8*H189/21.7*'1044Af Demande'!$B$30))</f>
        <v/>
      </c>
      <c r="P189" s="168" t="str">
        <f t="shared" si="33"/>
        <v/>
      </c>
      <c r="Q189" s="174" t="str">
        <f>IF(A189="","",M189*'1044Af Demande'!$B$31)</f>
        <v/>
      </c>
      <c r="R189" s="175" t="str">
        <f t="shared" si="34"/>
        <v/>
      </c>
      <c r="S189" s="12"/>
    </row>
    <row r="190" spans="1:19" ht="16.95" customHeight="1">
      <c r="A190" s="13" t="str">
        <f>IF('1044Bf Données de base trav.'!A186="","",'1044Bf Données de base trav.'!A186)</f>
        <v/>
      </c>
      <c r="B190" s="58" t="str">
        <f>IF('1044Bf Données de base trav.'!B186="","",'1044Bf Données de base trav.'!B186)</f>
        <v/>
      </c>
      <c r="C190" s="59" t="str">
        <f>IF('1044Bf Données de base trav.'!C186="","",'1044Bf Données de base trav.'!C186)</f>
        <v/>
      </c>
      <c r="D190" s="176" t="str">
        <f>IF('1044Bf Données de base trav.'!G186-'1044Bf Données de base trav.'!H186&lt;=0,"",'1044Bf Données de base trav.'!G186-'1044Bf Données de base trav.'!H186)</f>
        <v/>
      </c>
      <c r="E190" s="174" t="str">
        <f>IF('1044Bf Données de base trav.'!I186="","",'1044Bf Données de base trav.'!I186)</f>
        <v/>
      </c>
      <c r="F190" s="165" t="str">
        <f>IF('1044Bf Données de base trav.'!A186="","",IF('1044Bf Données de base trav.'!G186=0,0,E190/D190))</f>
        <v/>
      </c>
      <c r="G190" s="176" t="str">
        <f>IF(A190="","",IF('1044Bf Données de base trav.'!J186&gt;'1044Af Demande'!$B$28,'1044Af Demande'!$B$28,'1044Bf Données de base trav.'!J186))</f>
        <v/>
      </c>
      <c r="H190" s="166" t="str">
        <f>IF('1044Bf Données de base trav.'!A186="","",IF(F190*21.7&gt;'1044Af Demande'!$B$28,'1044Af Demande'!$B$28,F190*21.7))</f>
        <v/>
      </c>
      <c r="I190" s="167" t="str">
        <f t="shared" si="28"/>
        <v/>
      </c>
      <c r="J190" s="168" t="str">
        <f>IF('1044Bf Données de base trav.'!K186="","",'1044Bf Données de base trav.'!K186)</f>
        <v/>
      </c>
      <c r="K190" s="174" t="str">
        <f t="shared" si="29"/>
        <v/>
      </c>
      <c r="L190" s="170" t="str">
        <f t="shared" si="30"/>
        <v/>
      </c>
      <c r="M190" s="171" t="str">
        <f t="shared" si="31"/>
        <v/>
      </c>
      <c r="N190" s="177" t="str">
        <f t="shared" si="32"/>
        <v/>
      </c>
      <c r="O190" s="178" t="str">
        <f>IF(A190="","",IF(N190=0,0,0.8*H190/21.7*'1044Af Demande'!$B$30))</f>
        <v/>
      </c>
      <c r="P190" s="168" t="str">
        <f t="shared" si="33"/>
        <v/>
      </c>
      <c r="Q190" s="174" t="str">
        <f>IF(A190="","",M190*'1044Af Demande'!$B$31)</f>
        <v/>
      </c>
      <c r="R190" s="175" t="str">
        <f t="shared" si="34"/>
        <v/>
      </c>
      <c r="S190" s="12"/>
    </row>
    <row r="191" spans="1:19" ht="16.95" customHeight="1">
      <c r="A191" s="13" t="str">
        <f>IF('1044Bf Données de base trav.'!A187="","",'1044Bf Données de base trav.'!A187)</f>
        <v/>
      </c>
      <c r="B191" s="58" t="str">
        <f>IF('1044Bf Données de base trav.'!B187="","",'1044Bf Données de base trav.'!B187)</f>
        <v/>
      </c>
      <c r="C191" s="59" t="str">
        <f>IF('1044Bf Données de base trav.'!C187="","",'1044Bf Données de base trav.'!C187)</f>
        <v/>
      </c>
      <c r="D191" s="176" t="str">
        <f>IF('1044Bf Données de base trav.'!G187-'1044Bf Données de base trav.'!H187&lt;=0,"",'1044Bf Données de base trav.'!G187-'1044Bf Données de base trav.'!H187)</f>
        <v/>
      </c>
      <c r="E191" s="174" t="str">
        <f>IF('1044Bf Données de base trav.'!I187="","",'1044Bf Données de base trav.'!I187)</f>
        <v/>
      </c>
      <c r="F191" s="165" t="str">
        <f>IF('1044Bf Données de base trav.'!A187="","",IF('1044Bf Données de base trav.'!G187=0,0,E191/D191))</f>
        <v/>
      </c>
      <c r="G191" s="176" t="str">
        <f>IF(A191="","",IF('1044Bf Données de base trav.'!J187&gt;'1044Af Demande'!$B$28,'1044Af Demande'!$B$28,'1044Bf Données de base trav.'!J187))</f>
        <v/>
      </c>
      <c r="H191" s="166" t="str">
        <f>IF('1044Bf Données de base trav.'!A187="","",IF(F191*21.7&gt;'1044Af Demande'!$B$28,'1044Af Demande'!$B$28,F191*21.7))</f>
        <v/>
      </c>
      <c r="I191" s="167" t="str">
        <f t="shared" si="28"/>
        <v/>
      </c>
      <c r="J191" s="168" t="str">
        <f>IF('1044Bf Données de base trav.'!K187="","",'1044Bf Données de base trav.'!K187)</f>
        <v/>
      </c>
      <c r="K191" s="174" t="str">
        <f t="shared" si="29"/>
        <v/>
      </c>
      <c r="L191" s="170" t="str">
        <f t="shared" si="30"/>
        <v/>
      </c>
      <c r="M191" s="171" t="str">
        <f t="shared" si="31"/>
        <v/>
      </c>
      <c r="N191" s="177" t="str">
        <f t="shared" si="32"/>
        <v/>
      </c>
      <c r="O191" s="178" t="str">
        <f>IF(A191="","",IF(N191=0,0,0.8*H191/21.7*'1044Af Demande'!$B$30))</f>
        <v/>
      </c>
      <c r="P191" s="168" t="str">
        <f t="shared" si="33"/>
        <v/>
      </c>
      <c r="Q191" s="174" t="str">
        <f>IF(A191="","",M191*'1044Af Demande'!$B$31)</f>
        <v/>
      </c>
      <c r="R191" s="175" t="str">
        <f t="shared" si="34"/>
        <v/>
      </c>
      <c r="S191" s="12"/>
    </row>
    <row r="192" spans="1:19" ht="16.95" customHeight="1">
      <c r="A192" s="13" t="str">
        <f>IF('1044Bf Données de base trav.'!A188="","",'1044Bf Données de base trav.'!A188)</f>
        <v/>
      </c>
      <c r="B192" s="58" t="str">
        <f>IF('1044Bf Données de base trav.'!B188="","",'1044Bf Données de base trav.'!B188)</f>
        <v/>
      </c>
      <c r="C192" s="59" t="str">
        <f>IF('1044Bf Données de base trav.'!C188="","",'1044Bf Données de base trav.'!C188)</f>
        <v/>
      </c>
      <c r="D192" s="176" t="str">
        <f>IF('1044Bf Données de base trav.'!G188-'1044Bf Données de base trav.'!H188&lt;=0,"",'1044Bf Données de base trav.'!G188-'1044Bf Données de base trav.'!H188)</f>
        <v/>
      </c>
      <c r="E192" s="174" t="str">
        <f>IF('1044Bf Données de base trav.'!I188="","",'1044Bf Données de base trav.'!I188)</f>
        <v/>
      </c>
      <c r="F192" s="165" t="str">
        <f>IF('1044Bf Données de base trav.'!A188="","",IF('1044Bf Données de base trav.'!G188=0,0,E192/D192))</f>
        <v/>
      </c>
      <c r="G192" s="176" t="str">
        <f>IF(A192="","",IF('1044Bf Données de base trav.'!J188&gt;'1044Af Demande'!$B$28,'1044Af Demande'!$B$28,'1044Bf Données de base trav.'!J188))</f>
        <v/>
      </c>
      <c r="H192" s="166" t="str">
        <f>IF('1044Bf Données de base trav.'!A188="","",IF(F192*21.7&gt;'1044Af Demande'!$B$28,'1044Af Demande'!$B$28,F192*21.7))</f>
        <v/>
      </c>
      <c r="I192" s="167" t="str">
        <f t="shared" si="28"/>
        <v/>
      </c>
      <c r="J192" s="168" t="str">
        <f>IF('1044Bf Données de base trav.'!K188="","",'1044Bf Données de base trav.'!K188)</f>
        <v/>
      </c>
      <c r="K192" s="174" t="str">
        <f t="shared" si="29"/>
        <v/>
      </c>
      <c r="L192" s="170" t="str">
        <f t="shared" si="30"/>
        <v/>
      </c>
      <c r="M192" s="171" t="str">
        <f t="shared" si="31"/>
        <v/>
      </c>
      <c r="N192" s="177" t="str">
        <f t="shared" si="32"/>
        <v/>
      </c>
      <c r="O192" s="178" t="str">
        <f>IF(A192="","",IF(N192=0,0,0.8*H192/21.7*'1044Af Demande'!$B$30))</f>
        <v/>
      </c>
      <c r="P192" s="168" t="str">
        <f t="shared" si="33"/>
        <v/>
      </c>
      <c r="Q192" s="174" t="str">
        <f>IF(A192="","",M192*'1044Af Demande'!$B$31)</f>
        <v/>
      </c>
      <c r="R192" s="175" t="str">
        <f t="shared" si="34"/>
        <v/>
      </c>
      <c r="S192" s="12"/>
    </row>
    <row r="193" spans="1:19" ht="16.95" customHeight="1">
      <c r="A193" s="13" t="str">
        <f>IF('1044Bf Données de base trav.'!A189="","",'1044Bf Données de base trav.'!A189)</f>
        <v/>
      </c>
      <c r="B193" s="58" t="str">
        <f>IF('1044Bf Données de base trav.'!B189="","",'1044Bf Données de base trav.'!B189)</f>
        <v/>
      </c>
      <c r="C193" s="59" t="str">
        <f>IF('1044Bf Données de base trav.'!C189="","",'1044Bf Données de base trav.'!C189)</f>
        <v/>
      </c>
      <c r="D193" s="176" t="str">
        <f>IF('1044Bf Données de base trav.'!G189-'1044Bf Données de base trav.'!H189&lt;=0,"",'1044Bf Données de base trav.'!G189-'1044Bf Données de base trav.'!H189)</f>
        <v/>
      </c>
      <c r="E193" s="174" t="str">
        <f>IF('1044Bf Données de base trav.'!I189="","",'1044Bf Données de base trav.'!I189)</f>
        <v/>
      </c>
      <c r="F193" s="165" t="str">
        <f>IF('1044Bf Données de base trav.'!A189="","",IF('1044Bf Données de base trav.'!G189=0,0,E193/D193))</f>
        <v/>
      </c>
      <c r="G193" s="176" t="str">
        <f>IF(A193="","",IF('1044Bf Données de base trav.'!J189&gt;'1044Af Demande'!$B$28,'1044Af Demande'!$B$28,'1044Bf Données de base trav.'!J189))</f>
        <v/>
      </c>
      <c r="H193" s="166" t="str">
        <f>IF('1044Bf Données de base trav.'!A189="","",IF(F193*21.7&gt;'1044Af Demande'!$B$28,'1044Af Demande'!$B$28,F193*21.7))</f>
        <v/>
      </c>
      <c r="I193" s="167" t="str">
        <f t="shared" si="28"/>
        <v/>
      </c>
      <c r="J193" s="168" t="str">
        <f>IF('1044Bf Données de base trav.'!K189="","",'1044Bf Données de base trav.'!K189)</f>
        <v/>
      </c>
      <c r="K193" s="174" t="str">
        <f t="shared" si="29"/>
        <v/>
      </c>
      <c r="L193" s="170" t="str">
        <f t="shared" si="30"/>
        <v/>
      </c>
      <c r="M193" s="171" t="str">
        <f t="shared" si="31"/>
        <v/>
      </c>
      <c r="N193" s="177" t="str">
        <f t="shared" si="32"/>
        <v/>
      </c>
      <c r="O193" s="178" t="str">
        <f>IF(A193="","",IF(N193=0,0,0.8*H193/21.7*'1044Af Demande'!$B$30))</f>
        <v/>
      </c>
      <c r="P193" s="168" t="str">
        <f t="shared" si="33"/>
        <v/>
      </c>
      <c r="Q193" s="174" t="str">
        <f>IF(A193="","",M193*'1044Af Demande'!$B$31)</f>
        <v/>
      </c>
      <c r="R193" s="175" t="str">
        <f t="shared" si="34"/>
        <v/>
      </c>
      <c r="S193" s="12"/>
    </row>
    <row r="194" spans="1:19" ht="16.95" customHeight="1">
      <c r="A194" s="13" t="str">
        <f>IF('1044Bf Données de base trav.'!A190="","",'1044Bf Données de base trav.'!A190)</f>
        <v/>
      </c>
      <c r="B194" s="58" t="str">
        <f>IF('1044Bf Données de base trav.'!B190="","",'1044Bf Données de base trav.'!B190)</f>
        <v/>
      </c>
      <c r="C194" s="59" t="str">
        <f>IF('1044Bf Données de base trav.'!C190="","",'1044Bf Données de base trav.'!C190)</f>
        <v/>
      </c>
      <c r="D194" s="176" t="str">
        <f>IF('1044Bf Données de base trav.'!G190-'1044Bf Données de base trav.'!H190&lt;=0,"",'1044Bf Données de base trav.'!G190-'1044Bf Données de base trav.'!H190)</f>
        <v/>
      </c>
      <c r="E194" s="174" t="str">
        <f>IF('1044Bf Données de base trav.'!I190="","",'1044Bf Données de base trav.'!I190)</f>
        <v/>
      </c>
      <c r="F194" s="165" t="str">
        <f>IF('1044Bf Données de base trav.'!A190="","",IF('1044Bf Données de base trav.'!G190=0,0,E194/D194))</f>
        <v/>
      </c>
      <c r="G194" s="176" t="str">
        <f>IF(A194="","",IF('1044Bf Données de base trav.'!J190&gt;'1044Af Demande'!$B$28,'1044Af Demande'!$B$28,'1044Bf Données de base trav.'!J190))</f>
        <v/>
      </c>
      <c r="H194" s="166" t="str">
        <f>IF('1044Bf Données de base trav.'!A190="","",IF(F194*21.7&gt;'1044Af Demande'!$B$28,'1044Af Demande'!$B$28,F194*21.7))</f>
        <v/>
      </c>
      <c r="I194" s="167" t="str">
        <f t="shared" si="28"/>
        <v/>
      </c>
      <c r="J194" s="168" t="str">
        <f>IF('1044Bf Données de base trav.'!K190="","",'1044Bf Données de base trav.'!K190)</f>
        <v/>
      </c>
      <c r="K194" s="174" t="str">
        <f t="shared" si="29"/>
        <v/>
      </c>
      <c r="L194" s="170" t="str">
        <f t="shared" si="30"/>
        <v/>
      </c>
      <c r="M194" s="171" t="str">
        <f t="shared" si="31"/>
        <v/>
      </c>
      <c r="N194" s="177" t="str">
        <f t="shared" si="32"/>
        <v/>
      </c>
      <c r="O194" s="178" t="str">
        <f>IF(A194="","",IF(N194=0,0,0.8*H194/21.7*'1044Af Demande'!$B$30))</f>
        <v/>
      </c>
      <c r="P194" s="168" t="str">
        <f t="shared" si="33"/>
        <v/>
      </c>
      <c r="Q194" s="174" t="str">
        <f>IF(A194="","",M194*'1044Af Demande'!$B$31)</f>
        <v/>
      </c>
      <c r="R194" s="175" t="str">
        <f t="shared" si="34"/>
        <v/>
      </c>
      <c r="S194" s="12"/>
    </row>
    <row r="195" spans="1:19" ht="16.95" customHeight="1">
      <c r="A195" s="13" t="str">
        <f>IF('1044Bf Données de base trav.'!A191="","",'1044Bf Données de base trav.'!A191)</f>
        <v/>
      </c>
      <c r="B195" s="58" t="str">
        <f>IF('1044Bf Données de base trav.'!B191="","",'1044Bf Données de base trav.'!B191)</f>
        <v/>
      </c>
      <c r="C195" s="59" t="str">
        <f>IF('1044Bf Données de base trav.'!C191="","",'1044Bf Données de base trav.'!C191)</f>
        <v/>
      </c>
      <c r="D195" s="176" t="str">
        <f>IF('1044Bf Données de base trav.'!G191-'1044Bf Données de base trav.'!H191&lt;=0,"",'1044Bf Données de base trav.'!G191-'1044Bf Données de base trav.'!H191)</f>
        <v/>
      </c>
      <c r="E195" s="174" t="str">
        <f>IF('1044Bf Données de base trav.'!I191="","",'1044Bf Données de base trav.'!I191)</f>
        <v/>
      </c>
      <c r="F195" s="165" t="str">
        <f>IF('1044Bf Données de base trav.'!A191="","",IF('1044Bf Données de base trav.'!G191=0,0,E195/D195))</f>
        <v/>
      </c>
      <c r="G195" s="176" t="str">
        <f>IF(A195="","",IF('1044Bf Données de base trav.'!J191&gt;'1044Af Demande'!$B$28,'1044Af Demande'!$B$28,'1044Bf Données de base trav.'!J191))</f>
        <v/>
      </c>
      <c r="H195" s="166" t="str">
        <f>IF('1044Bf Données de base trav.'!A191="","",IF(F195*21.7&gt;'1044Af Demande'!$B$28,'1044Af Demande'!$B$28,F195*21.7))</f>
        <v/>
      </c>
      <c r="I195" s="167" t="str">
        <f t="shared" si="28"/>
        <v/>
      </c>
      <c r="J195" s="168" t="str">
        <f>IF('1044Bf Données de base trav.'!K191="","",'1044Bf Données de base trav.'!K191)</f>
        <v/>
      </c>
      <c r="K195" s="174" t="str">
        <f t="shared" si="29"/>
        <v/>
      </c>
      <c r="L195" s="170" t="str">
        <f t="shared" si="30"/>
        <v/>
      </c>
      <c r="M195" s="171" t="str">
        <f t="shared" si="31"/>
        <v/>
      </c>
      <c r="N195" s="177" t="str">
        <f t="shared" si="32"/>
        <v/>
      </c>
      <c r="O195" s="178" t="str">
        <f>IF(A195="","",IF(N195=0,0,0.8*H195/21.7*'1044Af Demande'!$B$30))</f>
        <v/>
      </c>
      <c r="P195" s="168" t="str">
        <f t="shared" si="33"/>
        <v/>
      </c>
      <c r="Q195" s="174" t="str">
        <f>IF(A195="","",M195*'1044Af Demande'!$B$31)</f>
        <v/>
      </c>
      <c r="R195" s="175" t="str">
        <f t="shared" si="34"/>
        <v/>
      </c>
      <c r="S195" s="12"/>
    </row>
    <row r="196" spans="1:19" ht="16.95" customHeight="1">
      <c r="A196" s="13" t="str">
        <f>IF('1044Bf Données de base trav.'!A192="","",'1044Bf Données de base trav.'!A192)</f>
        <v/>
      </c>
      <c r="B196" s="58" t="str">
        <f>IF('1044Bf Données de base trav.'!B192="","",'1044Bf Données de base trav.'!B192)</f>
        <v/>
      </c>
      <c r="C196" s="59" t="str">
        <f>IF('1044Bf Données de base trav.'!C192="","",'1044Bf Données de base trav.'!C192)</f>
        <v/>
      </c>
      <c r="D196" s="176" t="str">
        <f>IF('1044Bf Données de base trav.'!G192-'1044Bf Données de base trav.'!H192&lt;=0,"",'1044Bf Données de base trav.'!G192-'1044Bf Données de base trav.'!H192)</f>
        <v/>
      </c>
      <c r="E196" s="174" t="str">
        <f>IF('1044Bf Données de base trav.'!I192="","",'1044Bf Données de base trav.'!I192)</f>
        <v/>
      </c>
      <c r="F196" s="165" t="str">
        <f>IF('1044Bf Données de base trav.'!A192="","",IF('1044Bf Données de base trav.'!G192=0,0,E196/D196))</f>
        <v/>
      </c>
      <c r="G196" s="176" t="str">
        <f>IF(A196="","",IF('1044Bf Données de base trav.'!J192&gt;'1044Af Demande'!$B$28,'1044Af Demande'!$B$28,'1044Bf Données de base trav.'!J192))</f>
        <v/>
      </c>
      <c r="H196" s="166" t="str">
        <f>IF('1044Bf Données de base trav.'!A192="","",IF(F196*21.7&gt;'1044Af Demande'!$B$28,'1044Af Demande'!$B$28,F196*21.7))</f>
        <v/>
      </c>
      <c r="I196" s="167" t="str">
        <f t="shared" si="28"/>
        <v/>
      </c>
      <c r="J196" s="168" t="str">
        <f>IF('1044Bf Données de base trav.'!K192="","",'1044Bf Données de base trav.'!K192)</f>
        <v/>
      </c>
      <c r="K196" s="174" t="str">
        <f t="shared" si="29"/>
        <v/>
      </c>
      <c r="L196" s="170" t="str">
        <f t="shared" si="30"/>
        <v/>
      </c>
      <c r="M196" s="171" t="str">
        <f t="shared" si="31"/>
        <v/>
      </c>
      <c r="N196" s="177" t="str">
        <f t="shared" si="32"/>
        <v/>
      </c>
      <c r="O196" s="178" t="str">
        <f>IF(A196="","",IF(N196=0,0,0.8*H196/21.7*'1044Af Demande'!$B$30))</f>
        <v/>
      </c>
      <c r="P196" s="168" t="str">
        <f t="shared" si="33"/>
        <v/>
      </c>
      <c r="Q196" s="174" t="str">
        <f>IF(A196="","",M196*'1044Af Demande'!$B$31)</f>
        <v/>
      </c>
      <c r="R196" s="175" t="str">
        <f t="shared" si="34"/>
        <v/>
      </c>
      <c r="S196" s="12"/>
    </row>
    <row r="197" spans="1:19" ht="16.95" customHeight="1">
      <c r="A197" s="13" t="str">
        <f>IF('1044Bf Données de base trav.'!A193="","",'1044Bf Données de base trav.'!A193)</f>
        <v/>
      </c>
      <c r="B197" s="58" t="str">
        <f>IF('1044Bf Données de base trav.'!B193="","",'1044Bf Données de base trav.'!B193)</f>
        <v/>
      </c>
      <c r="C197" s="59" t="str">
        <f>IF('1044Bf Données de base trav.'!C193="","",'1044Bf Données de base trav.'!C193)</f>
        <v/>
      </c>
      <c r="D197" s="176" t="str">
        <f>IF('1044Bf Données de base trav.'!G193-'1044Bf Données de base trav.'!H193&lt;=0,"",'1044Bf Données de base trav.'!G193-'1044Bf Données de base trav.'!H193)</f>
        <v/>
      </c>
      <c r="E197" s="174" t="str">
        <f>IF('1044Bf Données de base trav.'!I193="","",'1044Bf Données de base trav.'!I193)</f>
        <v/>
      </c>
      <c r="F197" s="165" t="str">
        <f>IF('1044Bf Données de base trav.'!A193="","",IF('1044Bf Données de base trav.'!G193=0,0,E197/D197))</f>
        <v/>
      </c>
      <c r="G197" s="176" t="str">
        <f>IF(A197="","",IF('1044Bf Données de base trav.'!J193&gt;'1044Af Demande'!$B$28,'1044Af Demande'!$B$28,'1044Bf Données de base trav.'!J193))</f>
        <v/>
      </c>
      <c r="H197" s="166" t="str">
        <f>IF('1044Bf Données de base trav.'!A193="","",IF(F197*21.7&gt;'1044Af Demande'!$B$28,'1044Af Demande'!$B$28,F197*21.7))</f>
        <v/>
      </c>
      <c r="I197" s="167" t="str">
        <f t="shared" si="28"/>
        <v/>
      </c>
      <c r="J197" s="168" t="str">
        <f>IF('1044Bf Données de base trav.'!K193="","",'1044Bf Données de base trav.'!K193)</f>
        <v/>
      </c>
      <c r="K197" s="174" t="str">
        <f t="shared" si="29"/>
        <v/>
      </c>
      <c r="L197" s="170" t="str">
        <f t="shared" si="30"/>
        <v/>
      </c>
      <c r="M197" s="171" t="str">
        <f t="shared" si="31"/>
        <v/>
      </c>
      <c r="N197" s="177" t="str">
        <f t="shared" si="32"/>
        <v/>
      </c>
      <c r="O197" s="178" t="str">
        <f>IF(A197="","",IF(N197=0,0,0.8*H197/21.7*'1044Af Demande'!$B$30))</f>
        <v/>
      </c>
      <c r="P197" s="168" t="str">
        <f t="shared" si="33"/>
        <v/>
      </c>
      <c r="Q197" s="174" t="str">
        <f>IF(A197="","",M197*'1044Af Demande'!$B$31)</f>
        <v/>
      </c>
      <c r="R197" s="175" t="str">
        <f t="shared" si="34"/>
        <v/>
      </c>
      <c r="S197" s="12"/>
    </row>
    <row r="198" spans="1:19" ht="16.95" customHeight="1">
      <c r="A198" s="13" t="str">
        <f>IF('1044Bf Données de base trav.'!A194="","",'1044Bf Données de base trav.'!A194)</f>
        <v/>
      </c>
      <c r="B198" s="58" t="str">
        <f>IF('1044Bf Données de base trav.'!B194="","",'1044Bf Données de base trav.'!B194)</f>
        <v/>
      </c>
      <c r="C198" s="59" t="str">
        <f>IF('1044Bf Données de base trav.'!C194="","",'1044Bf Données de base trav.'!C194)</f>
        <v/>
      </c>
      <c r="D198" s="176" t="str">
        <f>IF('1044Bf Données de base trav.'!G194-'1044Bf Données de base trav.'!H194&lt;=0,"",'1044Bf Données de base trav.'!G194-'1044Bf Données de base trav.'!H194)</f>
        <v/>
      </c>
      <c r="E198" s="174" t="str">
        <f>IF('1044Bf Données de base trav.'!I194="","",'1044Bf Données de base trav.'!I194)</f>
        <v/>
      </c>
      <c r="F198" s="165" t="str">
        <f>IF('1044Bf Données de base trav.'!A194="","",IF('1044Bf Données de base trav.'!G194=0,0,E198/D198))</f>
        <v/>
      </c>
      <c r="G198" s="176" t="str">
        <f>IF(A198="","",IF('1044Bf Données de base trav.'!J194&gt;'1044Af Demande'!$B$28,'1044Af Demande'!$B$28,'1044Bf Données de base trav.'!J194))</f>
        <v/>
      </c>
      <c r="H198" s="166" t="str">
        <f>IF('1044Bf Données de base trav.'!A194="","",IF(F198*21.7&gt;'1044Af Demande'!$B$28,'1044Af Demande'!$B$28,F198*21.7))</f>
        <v/>
      </c>
      <c r="I198" s="167" t="str">
        <f t="shared" si="28"/>
        <v/>
      </c>
      <c r="J198" s="168" t="str">
        <f>IF('1044Bf Données de base trav.'!K194="","",'1044Bf Données de base trav.'!K194)</f>
        <v/>
      </c>
      <c r="K198" s="174" t="str">
        <f t="shared" si="29"/>
        <v/>
      </c>
      <c r="L198" s="170" t="str">
        <f t="shared" si="30"/>
        <v/>
      </c>
      <c r="M198" s="171" t="str">
        <f t="shared" si="31"/>
        <v/>
      </c>
      <c r="N198" s="177" t="str">
        <f t="shared" si="32"/>
        <v/>
      </c>
      <c r="O198" s="178" t="str">
        <f>IF(A198="","",IF(N198=0,0,0.8*H198/21.7*'1044Af Demande'!$B$30))</f>
        <v/>
      </c>
      <c r="P198" s="168" t="str">
        <f t="shared" si="33"/>
        <v/>
      </c>
      <c r="Q198" s="174" t="str">
        <f>IF(A198="","",M198*'1044Af Demande'!$B$31)</f>
        <v/>
      </c>
      <c r="R198" s="175" t="str">
        <f t="shared" si="34"/>
        <v/>
      </c>
      <c r="S198" s="12"/>
    </row>
    <row r="199" spans="1:19" ht="16.95" customHeight="1">
      <c r="A199" s="13" t="str">
        <f>IF('1044Bf Données de base trav.'!A195="","",'1044Bf Données de base trav.'!A195)</f>
        <v/>
      </c>
      <c r="B199" s="58" t="str">
        <f>IF('1044Bf Données de base trav.'!B195="","",'1044Bf Données de base trav.'!B195)</f>
        <v/>
      </c>
      <c r="C199" s="59" t="str">
        <f>IF('1044Bf Données de base trav.'!C195="","",'1044Bf Données de base trav.'!C195)</f>
        <v/>
      </c>
      <c r="D199" s="176" t="str">
        <f>IF('1044Bf Données de base trav.'!G195-'1044Bf Données de base trav.'!H195&lt;=0,"",'1044Bf Données de base trav.'!G195-'1044Bf Données de base trav.'!H195)</f>
        <v/>
      </c>
      <c r="E199" s="174" t="str">
        <f>IF('1044Bf Données de base trav.'!I195="","",'1044Bf Données de base trav.'!I195)</f>
        <v/>
      </c>
      <c r="F199" s="165" t="str">
        <f>IF('1044Bf Données de base trav.'!A195="","",IF('1044Bf Données de base trav.'!G195=0,0,E199/D199))</f>
        <v/>
      </c>
      <c r="G199" s="176" t="str">
        <f>IF(A199="","",IF('1044Bf Données de base trav.'!J195&gt;'1044Af Demande'!$B$28,'1044Af Demande'!$B$28,'1044Bf Données de base trav.'!J195))</f>
        <v/>
      </c>
      <c r="H199" s="166" t="str">
        <f>IF('1044Bf Données de base trav.'!A195="","",IF(F199*21.7&gt;'1044Af Demande'!$B$28,'1044Af Demande'!$B$28,F199*21.7))</f>
        <v/>
      </c>
      <c r="I199" s="167" t="str">
        <f t="shared" si="28"/>
        <v/>
      </c>
      <c r="J199" s="168" t="str">
        <f>IF('1044Bf Données de base trav.'!K195="","",'1044Bf Données de base trav.'!K195)</f>
        <v/>
      </c>
      <c r="K199" s="174" t="str">
        <f t="shared" si="29"/>
        <v/>
      </c>
      <c r="L199" s="170" t="str">
        <f t="shared" si="30"/>
        <v/>
      </c>
      <c r="M199" s="171" t="str">
        <f t="shared" si="31"/>
        <v/>
      </c>
      <c r="N199" s="177" t="str">
        <f t="shared" si="32"/>
        <v/>
      </c>
      <c r="O199" s="178" t="str">
        <f>IF(A199="","",IF(N199=0,0,0.8*H199/21.7*'1044Af Demande'!$B$30))</f>
        <v/>
      </c>
      <c r="P199" s="168" t="str">
        <f t="shared" si="33"/>
        <v/>
      </c>
      <c r="Q199" s="174" t="str">
        <f>IF(A199="","",M199*'1044Af Demande'!$B$31)</f>
        <v/>
      </c>
      <c r="R199" s="175" t="str">
        <f t="shared" si="34"/>
        <v/>
      </c>
      <c r="S199" s="12"/>
    </row>
    <row r="200" spans="1:19" ht="16.95" customHeight="1">
      <c r="A200" s="13" t="str">
        <f>IF('1044Bf Données de base trav.'!A196="","",'1044Bf Données de base trav.'!A196)</f>
        <v/>
      </c>
      <c r="B200" s="58" t="str">
        <f>IF('1044Bf Données de base trav.'!B196="","",'1044Bf Données de base trav.'!B196)</f>
        <v/>
      </c>
      <c r="C200" s="59" t="str">
        <f>IF('1044Bf Données de base trav.'!C196="","",'1044Bf Données de base trav.'!C196)</f>
        <v/>
      </c>
      <c r="D200" s="176" t="str">
        <f>IF('1044Bf Données de base trav.'!G196-'1044Bf Données de base trav.'!H196&lt;=0,"",'1044Bf Données de base trav.'!G196-'1044Bf Données de base trav.'!H196)</f>
        <v/>
      </c>
      <c r="E200" s="174" t="str">
        <f>IF('1044Bf Données de base trav.'!I196="","",'1044Bf Données de base trav.'!I196)</f>
        <v/>
      </c>
      <c r="F200" s="165" t="str">
        <f>IF('1044Bf Données de base trav.'!A196="","",IF('1044Bf Données de base trav.'!G196=0,0,E200/D200))</f>
        <v/>
      </c>
      <c r="G200" s="176" t="str">
        <f>IF(A200="","",IF('1044Bf Données de base trav.'!J196&gt;'1044Af Demande'!$B$28,'1044Af Demande'!$B$28,'1044Bf Données de base trav.'!J196))</f>
        <v/>
      </c>
      <c r="H200" s="166" t="str">
        <f>IF('1044Bf Données de base trav.'!A196="","",IF(F200*21.7&gt;'1044Af Demande'!$B$28,'1044Af Demande'!$B$28,F200*21.7))</f>
        <v/>
      </c>
      <c r="I200" s="167" t="str">
        <f t="shared" si="28"/>
        <v/>
      </c>
      <c r="J200" s="168" t="str">
        <f>IF('1044Bf Données de base trav.'!K196="","",'1044Bf Données de base trav.'!K196)</f>
        <v/>
      </c>
      <c r="K200" s="174" t="str">
        <f t="shared" si="29"/>
        <v/>
      </c>
      <c r="L200" s="170" t="str">
        <f t="shared" si="30"/>
        <v/>
      </c>
      <c r="M200" s="171" t="str">
        <f t="shared" si="31"/>
        <v/>
      </c>
      <c r="N200" s="177" t="str">
        <f t="shared" si="32"/>
        <v/>
      </c>
      <c r="O200" s="178" t="str">
        <f>IF(A200="","",IF(N200=0,0,0.8*H200/21.7*'1044Af Demande'!$B$30))</f>
        <v/>
      </c>
      <c r="P200" s="168" t="str">
        <f t="shared" si="33"/>
        <v/>
      </c>
      <c r="Q200" s="174" t="str">
        <f>IF(A200="","",M200*'1044Af Demande'!$B$31)</f>
        <v/>
      </c>
      <c r="R200" s="175" t="str">
        <f t="shared" si="34"/>
        <v/>
      </c>
      <c r="S200" s="12"/>
    </row>
    <row r="201" spans="1:19" ht="16.95" customHeight="1">
      <c r="A201" s="13" t="str">
        <f>IF('1044Bf Données de base trav.'!A197="","",'1044Bf Données de base trav.'!A197)</f>
        <v/>
      </c>
      <c r="B201" s="58" t="str">
        <f>IF('1044Bf Données de base trav.'!B197="","",'1044Bf Données de base trav.'!B197)</f>
        <v/>
      </c>
      <c r="C201" s="59" t="str">
        <f>IF('1044Bf Données de base trav.'!C197="","",'1044Bf Données de base trav.'!C197)</f>
        <v/>
      </c>
      <c r="D201" s="176" t="str">
        <f>IF('1044Bf Données de base trav.'!G197-'1044Bf Données de base trav.'!H197&lt;=0,"",'1044Bf Données de base trav.'!G197-'1044Bf Données de base trav.'!H197)</f>
        <v/>
      </c>
      <c r="E201" s="174" t="str">
        <f>IF('1044Bf Données de base trav.'!I197="","",'1044Bf Données de base trav.'!I197)</f>
        <v/>
      </c>
      <c r="F201" s="165" t="str">
        <f>IF('1044Bf Données de base trav.'!A197="","",IF('1044Bf Données de base trav.'!G197=0,0,E201/D201))</f>
        <v/>
      </c>
      <c r="G201" s="176" t="str">
        <f>IF(A201="","",IF('1044Bf Données de base trav.'!J197&gt;'1044Af Demande'!$B$28,'1044Af Demande'!$B$28,'1044Bf Données de base trav.'!J197))</f>
        <v/>
      </c>
      <c r="H201" s="166" t="str">
        <f>IF('1044Bf Données de base trav.'!A197="","",IF(F201*21.7&gt;'1044Af Demande'!$B$28,'1044Af Demande'!$B$28,F201*21.7))</f>
        <v/>
      </c>
      <c r="I201" s="167" t="str">
        <f t="shared" si="28"/>
        <v/>
      </c>
      <c r="J201" s="168" t="str">
        <f>IF('1044Bf Données de base trav.'!K197="","",'1044Bf Données de base trav.'!K197)</f>
        <v/>
      </c>
      <c r="K201" s="174" t="str">
        <f t="shared" si="29"/>
        <v/>
      </c>
      <c r="L201" s="170" t="str">
        <f t="shared" si="30"/>
        <v/>
      </c>
      <c r="M201" s="171" t="str">
        <f t="shared" si="31"/>
        <v/>
      </c>
      <c r="N201" s="177" t="str">
        <f t="shared" si="32"/>
        <v/>
      </c>
      <c r="O201" s="178" t="str">
        <f>IF(A201="","",IF(N201=0,0,0.8*H201/21.7*'1044Af Demande'!$B$30))</f>
        <v/>
      </c>
      <c r="P201" s="168" t="str">
        <f t="shared" si="33"/>
        <v/>
      </c>
      <c r="Q201" s="174" t="str">
        <f>IF(A201="","",M201*'1044Af Demande'!$B$31)</f>
        <v/>
      </c>
      <c r="R201" s="175" t="str">
        <f t="shared" si="34"/>
        <v/>
      </c>
      <c r="S201" s="12"/>
    </row>
    <row r="202" spans="1:19" ht="16.95" customHeight="1">
      <c r="A202" s="13" t="str">
        <f>IF('1044Bf Données de base trav.'!A198="","",'1044Bf Données de base trav.'!A198)</f>
        <v/>
      </c>
      <c r="B202" s="58" t="str">
        <f>IF('1044Bf Données de base trav.'!B198="","",'1044Bf Données de base trav.'!B198)</f>
        <v/>
      </c>
      <c r="C202" s="59" t="str">
        <f>IF('1044Bf Données de base trav.'!C198="","",'1044Bf Données de base trav.'!C198)</f>
        <v/>
      </c>
      <c r="D202" s="176" t="str">
        <f>IF('1044Bf Données de base trav.'!G198-'1044Bf Données de base trav.'!H198&lt;=0,"",'1044Bf Données de base trav.'!G198-'1044Bf Données de base trav.'!H198)</f>
        <v/>
      </c>
      <c r="E202" s="174" t="str">
        <f>IF('1044Bf Données de base trav.'!I198="","",'1044Bf Données de base trav.'!I198)</f>
        <v/>
      </c>
      <c r="F202" s="165" t="str">
        <f>IF('1044Bf Données de base trav.'!A198="","",IF('1044Bf Données de base trav.'!G198=0,0,E202/D202))</f>
        <v/>
      </c>
      <c r="G202" s="176" t="str">
        <f>IF(A202="","",IF('1044Bf Données de base trav.'!J198&gt;'1044Af Demande'!$B$28,'1044Af Demande'!$B$28,'1044Bf Données de base trav.'!J198))</f>
        <v/>
      </c>
      <c r="H202" s="166" t="str">
        <f>IF('1044Bf Données de base trav.'!A198="","",IF(F202*21.7&gt;'1044Af Demande'!$B$28,'1044Af Demande'!$B$28,F202*21.7))</f>
        <v/>
      </c>
      <c r="I202" s="167" t="str">
        <f t="shared" si="28"/>
        <v/>
      </c>
      <c r="J202" s="168" t="str">
        <f>IF('1044Bf Données de base trav.'!K198="","",'1044Bf Données de base trav.'!K198)</f>
        <v/>
      </c>
      <c r="K202" s="174" t="str">
        <f t="shared" si="29"/>
        <v/>
      </c>
      <c r="L202" s="170" t="str">
        <f t="shared" si="30"/>
        <v/>
      </c>
      <c r="M202" s="171" t="str">
        <f t="shared" si="31"/>
        <v/>
      </c>
      <c r="N202" s="177" t="str">
        <f t="shared" si="32"/>
        <v/>
      </c>
      <c r="O202" s="178" t="str">
        <f>IF(A202="","",IF(N202=0,0,0.8*H202/21.7*'1044Af Demande'!$B$30))</f>
        <v/>
      </c>
      <c r="P202" s="168" t="str">
        <f t="shared" si="33"/>
        <v/>
      </c>
      <c r="Q202" s="174" t="str">
        <f>IF(A202="","",M202*'1044Af Demande'!$B$31)</f>
        <v/>
      </c>
      <c r="R202" s="175" t="str">
        <f t="shared" si="34"/>
        <v/>
      </c>
      <c r="S202" s="12"/>
    </row>
    <row r="203" spans="1:19" ht="16.95" customHeight="1">
      <c r="A203" s="13" t="str">
        <f>IF('1044Bf Données de base trav.'!A199="","",'1044Bf Données de base trav.'!A199)</f>
        <v/>
      </c>
      <c r="B203" s="58" t="str">
        <f>IF('1044Bf Données de base trav.'!B199="","",'1044Bf Données de base trav.'!B199)</f>
        <v/>
      </c>
      <c r="C203" s="59" t="str">
        <f>IF('1044Bf Données de base trav.'!C199="","",'1044Bf Données de base trav.'!C199)</f>
        <v/>
      </c>
      <c r="D203" s="176" t="str">
        <f>IF('1044Bf Données de base trav.'!G199-'1044Bf Données de base trav.'!H199&lt;=0,"",'1044Bf Données de base trav.'!G199-'1044Bf Données de base trav.'!H199)</f>
        <v/>
      </c>
      <c r="E203" s="174" t="str">
        <f>IF('1044Bf Données de base trav.'!I199="","",'1044Bf Données de base trav.'!I199)</f>
        <v/>
      </c>
      <c r="F203" s="165" t="str">
        <f>IF('1044Bf Données de base trav.'!A199="","",IF('1044Bf Données de base trav.'!G199=0,0,E203/D203))</f>
        <v/>
      </c>
      <c r="G203" s="176" t="str">
        <f>IF(A203="","",IF('1044Bf Données de base trav.'!J199&gt;'1044Af Demande'!$B$28,'1044Af Demande'!$B$28,'1044Bf Données de base trav.'!J199))</f>
        <v/>
      </c>
      <c r="H203" s="166" t="str">
        <f>IF('1044Bf Données de base trav.'!A199="","",IF(F203*21.7&gt;'1044Af Demande'!$B$28,'1044Af Demande'!$B$28,F203*21.7))</f>
        <v/>
      </c>
      <c r="I203" s="167" t="str">
        <f t="shared" si="28"/>
        <v/>
      </c>
      <c r="J203" s="168" t="str">
        <f>IF('1044Bf Données de base trav.'!K199="","",'1044Bf Données de base trav.'!K199)</f>
        <v/>
      </c>
      <c r="K203" s="174" t="str">
        <f t="shared" si="29"/>
        <v/>
      </c>
      <c r="L203" s="170" t="str">
        <f t="shared" si="30"/>
        <v/>
      </c>
      <c r="M203" s="171" t="str">
        <f t="shared" si="31"/>
        <v/>
      </c>
      <c r="N203" s="177" t="str">
        <f t="shared" si="32"/>
        <v/>
      </c>
      <c r="O203" s="178" t="str">
        <f>IF(A203="","",IF(N203=0,0,0.8*H203/21.7*'1044Af Demande'!$B$30))</f>
        <v/>
      </c>
      <c r="P203" s="168" t="str">
        <f t="shared" si="33"/>
        <v/>
      </c>
      <c r="Q203" s="174" t="str">
        <f>IF(A203="","",M203*'1044Af Demande'!$B$31)</f>
        <v/>
      </c>
      <c r="R203" s="175" t="str">
        <f t="shared" si="34"/>
        <v/>
      </c>
      <c r="S203" s="12"/>
    </row>
    <row r="204" spans="1:19" ht="16.95" customHeight="1">
      <c r="A204" s="13" t="str">
        <f>IF('1044Bf Données de base trav.'!A200="","",'1044Bf Données de base trav.'!A200)</f>
        <v/>
      </c>
      <c r="B204" s="58" t="str">
        <f>IF('1044Bf Données de base trav.'!B200="","",'1044Bf Données de base trav.'!B200)</f>
        <v/>
      </c>
      <c r="C204" s="59" t="str">
        <f>IF('1044Bf Données de base trav.'!C200="","",'1044Bf Données de base trav.'!C200)</f>
        <v/>
      </c>
      <c r="D204" s="176" t="str">
        <f>IF('1044Bf Données de base trav.'!G200-'1044Bf Données de base trav.'!H200&lt;=0,"",'1044Bf Données de base trav.'!G200-'1044Bf Données de base trav.'!H200)</f>
        <v/>
      </c>
      <c r="E204" s="174" t="str">
        <f>IF('1044Bf Données de base trav.'!I200="","",'1044Bf Données de base trav.'!I200)</f>
        <v/>
      </c>
      <c r="F204" s="165" t="str">
        <f>IF('1044Bf Données de base trav.'!A200="","",IF('1044Bf Données de base trav.'!G200=0,0,E204/D204))</f>
        <v/>
      </c>
      <c r="G204" s="176" t="str">
        <f>IF(A204="","",IF('1044Bf Données de base trav.'!J200&gt;'1044Af Demande'!$B$28,'1044Af Demande'!$B$28,'1044Bf Données de base trav.'!J200))</f>
        <v/>
      </c>
      <c r="H204" s="166" t="str">
        <f>IF('1044Bf Données de base trav.'!A200="","",IF(F204*21.7&gt;'1044Af Demande'!$B$28,'1044Af Demande'!$B$28,F204*21.7))</f>
        <v/>
      </c>
      <c r="I204" s="167" t="str">
        <f t="shared" si="28"/>
        <v/>
      </c>
      <c r="J204" s="168" t="str">
        <f>IF('1044Bf Données de base trav.'!K200="","",'1044Bf Données de base trav.'!K200)</f>
        <v/>
      </c>
      <c r="K204" s="174" t="str">
        <f t="shared" si="29"/>
        <v/>
      </c>
      <c r="L204" s="170" t="str">
        <f t="shared" si="30"/>
        <v/>
      </c>
      <c r="M204" s="171" t="str">
        <f t="shared" si="31"/>
        <v/>
      </c>
      <c r="N204" s="177" t="str">
        <f t="shared" si="32"/>
        <v/>
      </c>
      <c r="O204" s="178" t="str">
        <f>IF(A204="","",IF(N204=0,0,0.8*H204/21.7*'1044Af Demande'!$B$30))</f>
        <v/>
      </c>
      <c r="P204" s="168" t="str">
        <f t="shared" si="33"/>
        <v/>
      </c>
      <c r="Q204" s="174" t="str">
        <f>IF(A204="","",M204*'1044Af Demande'!$B$31)</f>
        <v/>
      </c>
      <c r="R204" s="175" t="str">
        <f t="shared" si="34"/>
        <v/>
      </c>
      <c r="S204" s="12"/>
    </row>
    <row r="205" spans="1:19" ht="16.95" customHeight="1">
      <c r="A205" s="13" t="str">
        <f>IF('1044Bf Données de base trav.'!A201="","",'1044Bf Données de base trav.'!A201)</f>
        <v/>
      </c>
      <c r="B205" s="58" t="str">
        <f>IF('1044Bf Données de base trav.'!B201="","",'1044Bf Données de base trav.'!B201)</f>
        <v/>
      </c>
      <c r="C205" s="59" t="str">
        <f>IF('1044Bf Données de base trav.'!C201="","",'1044Bf Données de base trav.'!C201)</f>
        <v/>
      </c>
      <c r="D205" s="176" t="str">
        <f>IF('1044Bf Données de base trav.'!G201-'1044Bf Données de base trav.'!H201&lt;=0,"",'1044Bf Données de base trav.'!G201-'1044Bf Données de base trav.'!H201)</f>
        <v/>
      </c>
      <c r="E205" s="174" t="str">
        <f>IF('1044Bf Données de base trav.'!I201="","",'1044Bf Données de base trav.'!I201)</f>
        <v/>
      </c>
      <c r="F205" s="165" t="str">
        <f>IF('1044Bf Données de base trav.'!A201="","",IF('1044Bf Données de base trav.'!G201=0,0,E205/D205))</f>
        <v/>
      </c>
      <c r="G205" s="176" t="str">
        <f>IF(A205="","",IF('1044Bf Données de base trav.'!J201&gt;'1044Af Demande'!$B$28,'1044Af Demande'!$B$28,'1044Bf Données de base trav.'!J201))</f>
        <v/>
      </c>
      <c r="H205" s="166" t="str">
        <f>IF('1044Bf Données de base trav.'!A201="","",IF(F205*21.7&gt;'1044Af Demande'!$B$28,'1044Af Demande'!$B$28,F205*21.7))</f>
        <v/>
      </c>
      <c r="I205" s="167" t="str">
        <f t="shared" si="28"/>
        <v/>
      </c>
      <c r="J205" s="168" t="str">
        <f>IF('1044Bf Données de base trav.'!K201="","",'1044Bf Données de base trav.'!K201)</f>
        <v/>
      </c>
      <c r="K205" s="174" t="str">
        <f t="shared" si="29"/>
        <v/>
      </c>
      <c r="L205" s="170" t="str">
        <f t="shared" si="30"/>
        <v/>
      </c>
      <c r="M205" s="171" t="str">
        <f t="shared" si="31"/>
        <v/>
      </c>
      <c r="N205" s="177" t="str">
        <f t="shared" si="32"/>
        <v/>
      </c>
      <c r="O205" s="178" t="str">
        <f>IF(A205="","",IF(N205=0,0,0.8*H205/21.7*'1044Af Demande'!$B$30))</f>
        <v/>
      </c>
      <c r="P205" s="168" t="str">
        <f t="shared" si="33"/>
        <v/>
      </c>
      <c r="Q205" s="174" t="str">
        <f>IF(A205="","",M205*'1044Af Demande'!$B$31)</f>
        <v/>
      </c>
      <c r="R205" s="175" t="str">
        <f t="shared" si="34"/>
        <v/>
      </c>
      <c r="S205" s="12"/>
    </row>
    <row r="206" spans="1:19" ht="16.95" customHeight="1">
      <c r="A206" s="13" t="str">
        <f>IF('1044Bf Données de base trav.'!A202="","",'1044Bf Données de base trav.'!A202)</f>
        <v/>
      </c>
      <c r="B206" s="58" t="str">
        <f>IF('1044Bf Données de base trav.'!B202="","",'1044Bf Données de base trav.'!B202)</f>
        <v/>
      </c>
      <c r="C206" s="59" t="str">
        <f>IF('1044Bf Données de base trav.'!C202="","",'1044Bf Données de base trav.'!C202)</f>
        <v/>
      </c>
      <c r="D206" s="176" t="str">
        <f>IF('1044Bf Données de base trav.'!G202-'1044Bf Données de base trav.'!H202&lt;=0,"",'1044Bf Données de base trav.'!G202-'1044Bf Données de base trav.'!H202)</f>
        <v/>
      </c>
      <c r="E206" s="174" t="str">
        <f>IF('1044Bf Données de base trav.'!I202="","",'1044Bf Données de base trav.'!I202)</f>
        <v/>
      </c>
      <c r="F206" s="165" t="str">
        <f>IF('1044Bf Données de base trav.'!A202="","",IF('1044Bf Données de base trav.'!G202=0,0,E206/D206))</f>
        <v/>
      </c>
      <c r="G206" s="176" t="str">
        <f>IF(A206="","",IF('1044Bf Données de base trav.'!J202&gt;'1044Af Demande'!$B$28,'1044Af Demande'!$B$28,'1044Bf Données de base trav.'!J202))</f>
        <v/>
      </c>
      <c r="H206" s="166" t="str">
        <f>IF('1044Bf Données de base trav.'!A202="","",IF(F206*21.7&gt;'1044Af Demande'!$B$28,'1044Af Demande'!$B$28,F206*21.7))</f>
        <v/>
      </c>
      <c r="I206" s="167" t="str">
        <f t="shared" si="28"/>
        <v/>
      </c>
      <c r="J206" s="168" t="str">
        <f>IF('1044Bf Données de base trav.'!K202="","",'1044Bf Données de base trav.'!K202)</f>
        <v/>
      </c>
      <c r="K206" s="174" t="str">
        <f t="shared" si="29"/>
        <v/>
      </c>
      <c r="L206" s="170" t="str">
        <f t="shared" si="30"/>
        <v/>
      </c>
      <c r="M206" s="171" t="str">
        <f t="shared" si="31"/>
        <v/>
      </c>
      <c r="N206" s="177" t="str">
        <f t="shared" si="32"/>
        <v/>
      </c>
      <c r="O206" s="178" t="str">
        <f>IF(A206="","",IF(N206=0,0,0.8*H206/21.7*'1044Af Demande'!$B$30))</f>
        <v/>
      </c>
      <c r="P206" s="168" t="str">
        <f t="shared" si="33"/>
        <v/>
      </c>
      <c r="Q206" s="174" t="str">
        <f>IF(A206="","",M206*'1044Af Demande'!$B$31)</f>
        <v/>
      </c>
      <c r="R206" s="175" t="str">
        <f t="shared" si="34"/>
        <v/>
      </c>
      <c r="S206" s="12"/>
    </row>
    <row r="207" spans="1:19" ht="16.95" customHeight="1">
      <c r="A207" s="13" t="str">
        <f>IF('1044Bf Données de base trav.'!A203="","",'1044Bf Données de base trav.'!A203)</f>
        <v/>
      </c>
      <c r="B207" s="58" t="str">
        <f>IF('1044Bf Données de base trav.'!B203="","",'1044Bf Données de base trav.'!B203)</f>
        <v/>
      </c>
      <c r="C207" s="59" t="str">
        <f>IF('1044Bf Données de base trav.'!C203="","",'1044Bf Données de base trav.'!C203)</f>
        <v/>
      </c>
      <c r="D207" s="176" t="str">
        <f>IF('1044Bf Données de base trav.'!G203-'1044Bf Données de base trav.'!H203&lt;=0,"",'1044Bf Données de base trav.'!G203-'1044Bf Données de base trav.'!H203)</f>
        <v/>
      </c>
      <c r="E207" s="174" t="str">
        <f>IF('1044Bf Données de base trav.'!I203="","",'1044Bf Données de base trav.'!I203)</f>
        <v/>
      </c>
      <c r="F207" s="165" t="str">
        <f>IF('1044Bf Données de base trav.'!A203="","",IF('1044Bf Données de base trav.'!G203=0,0,E207/D207))</f>
        <v/>
      </c>
      <c r="G207" s="176" t="str">
        <f>IF(A207="","",IF('1044Bf Données de base trav.'!J203&gt;'1044Af Demande'!$B$28,'1044Af Demande'!$B$28,'1044Bf Données de base trav.'!J203))</f>
        <v/>
      </c>
      <c r="H207" s="166" t="str">
        <f>IF('1044Bf Données de base trav.'!A203="","",IF(F207*21.7&gt;'1044Af Demande'!$B$28,'1044Af Demande'!$B$28,F207*21.7))</f>
        <v/>
      </c>
      <c r="I207" s="167" t="str">
        <f t="shared" si="28"/>
        <v/>
      </c>
      <c r="J207" s="168" t="str">
        <f>IF('1044Bf Données de base trav.'!K203="","",'1044Bf Données de base trav.'!K203)</f>
        <v/>
      </c>
      <c r="K207" s="174" t="str">
        <f t="shared" si="29"/>
        <v/>
      </c>
      <c r="L207" s="170" t="str">
        <f t="shared" si="30"/>
        <v/>
      </c>
      <c r="M207" s="171" t="str">
        <f t="shared" si="31"/>
        <v/>
      </c>
      <c r="N207" s="177" t="str">
        <f t="shared" si="32"/>
        <v/>
      </c>
      <c r="O207" s="178" t="str">
        <f>IF(A207="","",IF(N207=0,0,0.8*H207/21.7*'1044Af Demande'!$B$30))</f>
        <v/>
      </c>
      <c r="P207" s="168" t="str">
        <f t="shared" si="33"/>
        <v/>
      </c>
      <c r="Q207" s="174" t="str">
        <f>IF(A207="","",M207*'1044Af Demande'!$B$31)</f>
        <v/>
      </c>
      <c r="R207" s="175" t="str">
        <f t="shared" si="34"/>
        <v/>
      </c>
      <c r="S207" s="12"/>
    </row>
    <row r="208" spans="1:19" ht="16.95" customHeight="1">
      <c r="A208" s="13" t="str">
        <f>IF('1044Bf Données de base trav.'!A204="","",'1044Bf Données de base trav.'!A204)</f>
        <v/>
      </c>
      <c r="B208" s="58" t="str">
        <f>IF('1044Bf Données de base trav.'!B204="","",'1044Bf Données de base trav.'!B204)</f>
        <v/>
      </c>
      <c r="C208" s="59" t="str">
        <f>IF('1044Bf Données de base trav.'!C204="","",'1044Bf Données de base trav.'!C204)</f>
        <v/>
      </c>
      <c r="D208" s="176" t="str">
        <f>IF('1044Bf Données de base trav.'!G204-'1044Bf Données de base trav.'!H204&lt;=0,"",'1044Bf Données de base trav.'!G204-'1044Bf Données de base trav.'!H204)</f>
        <v/>
      </c>
      <c r="E208" s="174" t="str">
        <f>IF('1044Bf Données de base trav.'!I204="","",'1044Bf Données de base trav.'!I204)</f>
        <v/>
      </c>
      <c r="F208" s="165" t="str">
        <f>IF('1044Bf Données de base trav.'!A204="","",IF('1044Bf Données de base trav.'!G204=0,0,E208/D208))</f>
        <v/>
      </c>
      <c r="G208" s="176" t="str">
        <f>IF(A208="","",IF('1044Bf Données de base trav.'!J204&gt;'1044Af Demande'!$B$28,'1044Af Demande'!$B$28,'1044Bf Données de base trav.'!J204))</f>
        <v/>
      </c>
      <c r="H208" s="166" t="str">
        <f>IF('1044Bf Données de base trav.'!A204="","",IF(F208*21.7&gt;'1044Af Demande'!$B$28,'1044Af Demande'!$B$28,F208*21.7))</f>
        <v/>
      </c>
      <c r="I208" s="167" t="str">
        <f t="shared" si="28"/>
        <v/>
      </c>
      <c r="J208" s="168" t="str">
        <f>IF('1044Bf Données de base trav.'!K204="","",'1044Bf Données de base trav.'!K204)</f>
        <v/>
      </c>
      <c r="K208" s="174" t="str">
        <f t="shared" si="29"/>
        <v/>
      </c>
      <c r="L208" s="170" t="str">
        <f t="shared" si="30"/>
        <v/>
      </c>
      <c r="M208" s="171" t="str">
        <f t="shared" si="31"/>
        <v/>
      </c>
      <c r="N208" s="177" t="str">
        <f t="shared" si="32"/>
        <v/>
      </c>
      <c r="O208" s="178" t="str">
        <f>IF(A208="","",IF(N208=0,0,0.8*H208/21.7*'1044Af Demande'!$B$30))</f>
        <v/>
      </c>
      <c r="P208" s="168" t="str">
        <f t="shared" si="33"/>
        <v/>
      </c>
      <c r="Q208" s="174" t="str">
        <f>IF(A208="","",M208*'1044Af Demande'!$B$31)</f>
        <v/>
      </c>
      <c r="R208" s="175" t="str">
        <f t="shared" si="34"/>
        <v/>
      </c>
      <c r="S208" s="12"/>
    </row>
    <row r="209" spans="1:19" ht="16.95" customHeight="1">
      <c r="A209" s="13" t="str">
        <f>IF('1044Bf Données de base trav.'!A205="","",'1044Bf Données de base trav.'!A205)</f>
        <v/>
      </c>
      <c r="B209" s="58" t="str">
        <f>IF('1044Bf Données de base trav.'!B205="","",'1044Bf Données de base trav.'!B205)</f>
        <v/>
      </c>
      <c r="C209" s="59" t="str">
        <f>IF('1044Bf Données de base trav.'!C205="","",'1044Bf Données de base trav.'!C205)</f>
        <v/>
      </c>
      <c r="D209" s="176" t="str">
        <f>IF('1044Bf Données de base trav.'!G205-'1044Bf Données de base trav.'!H205&lt;=0,"",'1044Bf Données de base trav.'!G205-'1044Bf Données de base trav.'!H205)</f>
        <v/>
      </c>
      <c r="E209" s="174" t="str">
        <f>IF('1044Bf Données de base trav.'!I205="","",'1044Bf Données de base trav.'!I205)</f>
        <v/>
      </c>
      <c r="F209" s="165" t="str">
        <f>IF('1044Bf Données de base trav.'!A205="","",IF('1044Bf Données de base trav.'!G205=0,0,E209/D209))</f>
        <v/>
      </c>
      <c r="G209" s="176" t="str">
        <f>IF(A209="","",IF('1044Bf Données de base trav.'!J205&gt;'1044Af Demande'!$B$28,'1044Af Demande'!$B$28,'1044Bf Données de base trav.'!J205))</f>
        <v/>
      </c>
      <c r="H209" s="166" t="str">
        <f>IF('1044Bf Données de base trav.'!A205="","",IF(F209*21.7&gt;'1044Af Demande'!$B$28,'1044Af Demande'!$B$28,F209*21.7))</f>
        <v/>
      </c>
      <c r="I209" s="167" t="str">
        <f t="shared" si="28"/>
        <v/>
      </c>
      <c r="J209" s="168" t="str">
        <f>IF('1044Bf Données de base trav.'!K205="","",'1044Bf Données de base trav.'!K205)</f>
        <v/>
      </c>
      <c r="K209" s="174" t="str">
        <f t="shared" si="29"/>
        <v/>
      </c>
      <c r="L209" s="170" t="str">
        <f t="shared" si="30"/>
        <v/>
      </c>
      <c r="M209" s="171" t="str">
        <f t="shared" si="31"/>
        <v/>
      </c>
      <c r="N209" s="177" t="str">
        <f t="shared" si="32"/>
        <v/>
      </c>
      <c r="O209" s="178" t="str">
        <f>IF(A209="","",IF(N209=0,0,0.8*H209/21.7*'1044Af Demande'!$B$30))</f>
        <v/>
      </c>
      <c r="P209" s="168" t="str">
        <f t="shared" si="33"/>
        <v/>
      </c>
      <c r="Q209" s="174" t="str">
        <f>IF(A209="","",M209*'1044Af Demande'!$B$31)</f>
        <v/>
      </c>
      <c r="R209" s="175" t="str">
        <f t="shared" si="34"/>
        <v/>
      </c>
      <c r="S209" s="12"/>
    </row>
    <row r="210" spans="1:19" ht="16.95" customHeight="1">
      <c r="A210" s="13" t="str">
        <f>IF('1044Bf Données de base trav.'!A206="","",'1044Bf Données de base trav.'!A206)</f>
        <v/>
      </c>
      <c r="B210" s="58" t="str">
        <f>IF('1044Bf Données de base trav.'!B206="","",'1044Bf Données de base trav.'!B206)</f>
        <v/>
      </c>
      <c r="C210" s="59" t="str">
        <f>IF('1044Bf Données de base trav.'!C206="","",'1044Bf Données de base trav.'!C206)</f>
        <v/>
      </c>
      <c r="D210" s="176" t="str">
        <f>IF('1044Bf Données de base trav.'!G206-'1044Bf Données de base trav.'!H206&lt;=0,"",'1044Bf Données de base trav.'!G206-'1044Bf Données de base trav.'!H206)</f>
        <v/>
      </c>
      <c r="E210" s="174" t="str">
        <f>IF('1044Bf Données de base trav.'!I206="","",'1044Bf Données de base trav.'!I206)</f>
        <v/>
      </c>
      <c r="F210" s="165" t="str">
        <f>IF('1044Bf Données de base trav.'!A206="","",IF('1044Bf Données de base trav.'!G206=0,0,E210/D210))</f>
        <v/>
      </c>
      <c r="G210" s="176" t="str">
        <f>IF(A210="","",IF('1044Bf Données de base trav.'!J206&gt;'1044Af Demande'!$B$28,'1044Af Demande'!$B$28,'1044Bf Données de base trav.'!J206))</f>
        <v/>
      </c>
      <c r="H210" s="166" t="str">
        <f>IF('1044Bf Données de base trav.'!A206="","",IF(F210*21.7&gt;'1044Af Demande'!$B$28,'1044Af Demande'!$B$28,F210*21.7))</f>
        <v/>
      </c>
      <c r="I210" s="167" t="str">
        <f t="shared" si="28"/>
        <v/>
      </c>
      <c r="J210" s="168" t="str">
        <f>IF('1044Bf Données de base trav.'!K206="","",'1044Bf Données de base trav.'!K206)</f>
        <v/>
      </c>
      <c r="K210" s="174" t="str">
        <f t="shared" si="29"/>
        <v/>
      </c>
      <c r="L210" s="170" t="str">
        <f t="shared" si="30"/>
        <v/>
      </c>
      <c r="M210" s="171" t="str">
        <f t="shared" si="31"/>
        <v/>
      </c>
      <c r="N210" s="177" t="str">
        <f t="shared" si="32"/>
        <v/>
      </c>
      <c r="O210" s="178" t="str">
        <f>IF(A210="","",IF(N210=0,0,0.8*H210/21.7*'1044Af Demande'!$B$30))</f>
        <v/>
      </c>
      <c r="P210" s="168" t="str">
        <f t="shared" si="33"/>
        <v/>
      </c>
      <c r="Q210" s="174" t="str">
        <f>IF(A210="","",M210*'1044Af Demande'!$B$31)</f>
        <v/>
      </c>
      <c r="R210" s="175" t="str">
        <f t="shared" si="34"/>
        <v/>
      </c>
      <c r="S210" s="12"/>
    </row>
    <row r="211" spans="1:19" ht="16.95" customHeight="1" thickBot="1">
      <c r="A211" s="14" t="str">
        <f>IF('1044Bf Données de base trav.'!A207="","",'1044Bf Données de base trav.'!A207)</f>
        <v/>
      </c>
      <c r="B211" s="60" t="str">
        <f>IF('1044Bf Données de base trav.'!B207="","",'1044Bf Données de base trav.'!B207)</f>
        <v/>
      </c>
      <c r="C211" s="61" t="str">
        <f>IF('1044Bf Données de base trav.'!C207="","",'1044Bf Données de base trav.'!C207)</f>
        <v/>
      </c>
      <c r="D211" s="179" t="str">
        <f>IF('1044Bf Données de base trav.'!G207-'1044Bf Données de base trav.'!H207&lt;=0,"",'1044Bf Données de base trav.'!G207-'1044Bf Données de base trav.'!H207)</f>
        <v/>
      </c>
      <c r="E211" s="180" t="str">
        <f>IF('1044Bf Données de base trav.'!I207="","",'1044Bf Données de base trav.'!I207)</f>
        <v/>
      </c>
      <c r="F211" s="181" t="str">
        <f>IF('1044Bf Données de base trav.'!A207="","",IF('1044Bf Données de base trav.'!G207=0,0,E211/D211))</f>
        <v/>
      </c>
      <c r="G211" s="179" t="str">
        <f>IF(A211="","",IF('1044Bf Données de base trav.'!J207&gt;'1044Af Demande'!$B$28,'1044Af Demande'!$B$28,'1044Bf Données de base trav.'!J207))</f>
        <v/>
      </c>
      <c r="H211" s="182" t="str">
        <f>IF('1044Bf Données de base trav.'!A207="","",IF(F211*21.7&gt;'1044Af Demande'!$B$28,'1044Af Demande'!$B$28,F211*21.7))</f>
        <v/>
      </c>
      <c r="I211" s="184" t="str">
        <f t="shared" si="28"/>
        <v/>
      </c>
      <c r="J211" s="179" t="str">
        <f>IF('1044Bf Données de base trav.'!K207="","",'1044Bf Données de base trav.'!K207)</f>
        <v/>
      </c>
      <c r="K211" s="180" t="str">
        <f t="shared" si="29"/>
        <v/>
      </c>
      <c r="L211" s="181" t="str">
        <f t="shared" si="30"/>
        <v/>
      </c>
      <c r="M211" s="183" t="str">
        <f t="shared" si="31"/>
        <v/>
      </c>
      <c r="N211" s="184" t="str">
        <f t="shared" si="32"/>
        <v/>
      </c>
      <c r="O211" s="181" t="str">
        <f>IF(A211="","",IF(N211=0,0,0.8*H211/21.7*'1044Af Demande'!$B$30))</f>
        <v/>
      </c>
      <c r="P211" s="179" t="str">
        <f t="shared" si="33"/>
        <v/>
      </c>
      <c r="Q211" s="180" t="str">
        <f>IF(A211="","",M211*'1044Af Demande'!$B$31)</f>
        <v/>
      </c>
      <c r="R211" s="185" t="str">
        <f t="shared" si="34"/>
        <v/>
      </c>
      <c r="S211" s="12"/>
    </row>
    <row r="212" spans="1:19"/>
  </sheetData>
  <sheetProtection algorithmName="SHA-512" hashValue="m4BXwClv5SQRwfpYjdCl+kLL8rJcUWyIkfpAgUwPb5PXHrBrJZ0/078TnzI1Jup43nUKBYU2bfwSK7PsslrIFQ==" saltValue="4tORRG54utc5loQcP5+Kpg==" spinCount="100000" sheet="1" selectLockedCells="1" selectUnlockedCells="1"/>
  <mergeCells count="18">
    <mergeCell ref="A9:A10"/>
    <mergeCell ref="B9:B10"/>
    <mergeCell ref="C9:C10"/>
    <mergeCell ref="C1:D1"/>
    <mergeCell ref="C2:D2"/>
    <mergeCell ref="H9:I9"/>
    <mergeCell ref="D9:D10"/>
    <mergeCell ref="E9:E10"/>
    <mergeCell ref="F9:F10"/>
    <mergeCell ref="G9:G10"/>
    <mergeCell ref="O9:O10"/>
    <mergeCell ref="P9:P10"/>
    <mergeCell ref="Q9:Q10"/>
    <mergeCell ref="R9:R10"/>
    <mergeCell ref="J9:J10"/>
    <mergeCell ref="K9:K10"/>
    <mergeCell ref="L9:L10"/>
    <mergeCell ref="M9:N9"/>
  </mergeCells>
  <conditionalFormatting sqref="A12:A211">
    <cfRule type="cellIs" dxfId="7" priority="12" operator="between">
      <formula>7560000000000</formula>
      <formula>7569999999999</formula>
    </cfRule>
    <cfRule type="cellIs" dxfId="6" priority="13" operator="between">
      <formula>1000000000</formula>
      <formula>9999999999</formula>
    </cfRule>
  </conditionalFormatting>
  <conditionalFormatting sqref="D12:D211">
    <cfRule type="expression" dxfId="5" priority="219" stopIfTrue="1">
      <formula>AND(NOT(#REF!=""),D12="",OR(NOT(#REF!=""),NOT(#REF!="")))</formula>
    </cfRule>
  </conditionalFormatting>
  <conditionalFormatting sqref="E12:E211">
    <cfRule type="expression" dxfId="4" priority="220" stopIfTrue="1">
      <formula>AND(NOT(#REF!=""),E12="",OR(NOT(#REF!=""),NOT(#REF!="")))</formula>
    </cfRule>
  </conditionalFormatting>
  <conditionalFormatting sqref="A11">
    <cfRule type="cellIs" dxfId="3" priority="1" operator="between">
      <formula>7560000000000</formula>
      <formula>7569999999999</formula>
    </cfRule>
    <cfRule type="cellIs" dxfId="2" priority="2" operator="between">
      <formula>1000000000</formula>
      <formula>9999999999</formula>
    </cfRule>
  </conditionalFormatting>
  <conditionalFormatting sqref="D11">
    <cfRule type="expression" dxfId="1" priority="3" stopIfTrue="1">
      <formula>AND(NOT(#REF!=""),D11="",OR(NOT(#REF!=""),NOT(#REF!="")))</formula>
    </cfRule>
  </conditionalFormatting>
  <conditionalFormatting sqref="E11">
    <cfRule type="expression" dxfId="0" priority="4" stopIfTrue="1">
      <formula>AND(NOT(#REF!=""),E11="",OR(NOT(#REF!=""),NOT(#REF!="")))</formula>
    </cfRule>
  </conditionalFormatting>
  <dataValidations count="1">
    <dataValidation allowBlank="1" showErrorMessage="1" sqref="O5:XFD5 D3:D4 E1:XFD4 I7:I8 N7:N8 K6:XFD6 D7:G9 Q7:R8 F5:H5 K5:L5 D6:H6 J7:M9 B3:B7 A1:A7 J12:R1048576 O7:P9 A11:C11 I10:I1048576 S7:XFD1048576 H7:H1048576 A12:G1048576 C1:C7" xr:uid="{00000000-0002-0000-0400-000000000000}"/>
  </dataValidations>
  <pageMargins left="0.70866141732283472" right="0.70866141732283472" top="0.74803149606299213" bottom="0.74803149606299213" header="0.31496062992125984" footer="0.31496062992125984"/>
  <pageSetup paperSize="9" scale="57" fitToHeight="0" orientation="landscape" horizontalDpi="300" verticalDpi="300" r:id="rId1"/>
  <headerFooter>
    <oddHeader>&amp;C&amp;"Arial,Fett"&amp;26Décompte concernant la RHT pour travailleurs à domicile</oddHeader>
    <oddFooter>&amp;L&amp;F / &amp;A / 01.2024&amp;RSeite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K42"/>
  <sheetViews>
    <sheetView topLeftCell="A6" workbookViewId="0">
      <selection activeCell="G29" sqref="G29"/>
    </sheetView>
  </sheetViews>
  <sheetFormatPr baseColWidth="10" defaultRowHeight="14.4"/>
  <cols>
    <col min="3" max="3" width="13.5546875" bestFit="1" customWidth="1"/>
    <col min="5" max="5" width="4.5546875" customWidth="1"/>
    <col min="6" max="8" width="11.5546875" customWidth="1"/>
    <col min="9" max="9" width="3.6640625" customWidth="1"/>
  </cols>
  <sheetData>
    <row r="1" spans="1:11">
      <c r="A1" t="s">
        <v>54</v>
      </c>
      <c r="B1" t="s">
        <v>55</v>
      </c>
      <c r="C1" t="s">
        <v>56</v>
      </c>
      <c r="D1" t="s">
        <v>57</v>
      </c>
      <c r="F1" s="25" t="s">
        <v>310</v>
      </c>
    </row>
    <row r="2" spans="1:11">
      <c r="A2" t="s">
        <v>60</v>
      </c>
      <c r="B2" t="s">
        <v>61</v>
      </c>
      <c r="C2" t="s">
        <v>48</v>
      </c>
      <c r="F2" s="25" t="s">
        <v>307</v>
      </c>
    </row>
    <row r="3" spans="1:11">
      <c r="A3" s="133">
        <v>30682</v>
      </c>
      <c r="B3" s="134">
        <v>261</v>
      </c>
      <c r="C3" s="135">
        <v>5800</v>
      </c>
      <c r="D3" s="136">
        <v>5.2999999999999999E-2</v>
      </c>
      <c r="F3" s="9" t="s">
        <v>398</v>
      </c>
    </row>
    <row r="4" spans="1:11">
      <c r="A4" s="133">
        <v>31778</v>
      </c>
      <c r="B4" s="134">
        <v>261</v>
      </c>
      <c r="C4" s="135">
        <v>6800</v>
      </c>
      <c r="D4" s="136">
        <v>5.2999999999999999E-2</v>
      </c>
      <c r="F4" s="9" t="s">
        <v>399</v>
      </c>
    </row>
    <row r="5" spans="1:11">
      <c r="A5" s="133">
        <v>32143</v>
      </c>
      <c r="B5" s="134">
        <v>261</v>
      </c>
      <c r="C5" s="135">
        <v>6800</v>
      </c>
      <c r="D5" s="136">
        <v>5.3499999999999999E-2</v>
      </c>
    </row>
    <row r="6" spans="1:11">
      <c r="A6" s="133">
        <v>32509</v>
      </c>
      <c r="B6" s="134">
        <v>260</v>
      </c>
      <c r="C6" s="135">
        <v>6800</v>
      </c>
      <c r="D6" s="136">
        <v>5.3499999999999999E-2</v>
      </c>
      <c r="F6" s="25" t="s">
        <v>308</v>
      </c>
      <c r="J6" t="s">
        <v>67</v>
      </c>
      <c r="K6">
        <v>10</v>
      </c>
    </row>
    <row r="7" spans="1:11">
      <c r="A7" s="133">
        <v>32874</v>
      </c>
      <c r="B7" s="134">
        <v>261</v>
      </c>
      <c r="C7" s="135">
        <v>6800</v>
      </c>
      <c r="D7" s="136">
        <v>5.2499999999999998E-2</v>
      </c>
      <c r="F7" s="25" t="s">
        <v>309</v>
      </c>
      <c r="J7" t="s">
        <v>69</v>
      </c>
      <c r="K7">
        <v>1437</v>
      </c>
    </row>
    <row r="8" spans="1:11">
      <c r="A8" s="133">
        <v>33239</v>
      </c>
      <c r="B8" s="134">
        <v>261</v>
      </c>
      <c r="C8" s="135">
        <v>8100</v>
      </c>
      <c r="D8" s="136">
        <v>5.2499999999999998E-2</v>
      </c>
      <c r="F8" s="26" t="s">
        <v>348</v>
      </c>
    </row>
    <row r="9" spans="1:11">
      <c r="A9" s="133">
        <v>33604</v>
      </c>
      <c r="B9" s="134">
        <v>262</v>
      </c>
      <c r="C9" s="135">
        <v>8100</v>
      </c>
      <c r="D9" s="136">
        <v>5.2499999999999998E-2</v>
      </c>
      <c r="F9" s="26" t="s">
        <v>397</v>
      </c>
      <c r="J9" t="s">
        <v>72</v>
      </c>
      <c r="K9" t="s">
        <v>52</v>
      </c>
    </row>
    <row r="10" spans="1:11">
      <c r="A10" s="133">
        <v>33970</v>
      </c>
      <c r="B10" s="134">
        <v>261</v>
      </c>
      <c r="C10" s="135">
        <v>8100</v>
      </c>
      <c r="D10" s="136">
        <v>6.0499999999999998E-2</v>
      </c>
      <c r="F10" s="26" t="s">
        <v>349</v>
      </c>
    </row>
    <row r="11" spans="1:11">
      <c r="A11" s="133">
        <v>34335</v>
      </c>
      <c r="B11" s="134">
        <v>260</v>
      </c>
      <c r="C11" s="135">
        <v>8100</v>
      </c>
      <c r="D11" s="136">
        <v>6.0499999999999998E-2</v>
      </c>
      <c r="F11" s="26" t="s">
        <v>350</v>
      </c>
      <c r="J11" t="s">
        <v>75</v>
      </c>
      <c r="K11">
        <v>18</v>
      </c>
    </row>
    <row r="12" spans="1:11">
      <c r="A12" s="133">
        <v>34700</v>
      </c>
      <c r="B12" s="134">
        <v>260</v>
      </c>
      <c r="C12" s="135">
        <v>8100</v>
      </c>
      <c r="D12" s="136">
        <v>6.5500000000000003E-2</v>
      </c>
      <c r="F12" s="26" t="s">
        <v>351</v>
      </c>
    </row>
    <row r="13" spans="1:11">
      <c r="A13" s="133">
        <v>35065</v>
      </c>
      <c r="B13" s="134">
        <v>262</v>
      </c>
      <c r="C13" s="135">
        <v>8100</v>
      </c>
      <c r="D13" s="136">
        <v>6.5500000000000003E-2</v>
      </c>
      <c r="F13" s="26" t="s">
        <v>352</v>
      </c>
      <c r="J13" t="s">
        <v>78</v>
      </c>
      <c r="K13" t="s">
        <v>53</v>
      </c>
    </row>
    <row r="14" spans="1:11">
      <c r="A14" s="133">
        <v>35431</v>
      </c>
      <c r="B14" s="134">
        <v>261</v>
      </c>
      <c r="C14" s="135">
        <v>8100</v>
      </c>
      <c r="D14" s="136">
        <v>6.5500000000000003E-2</v>
      </c>
      <c r="F14" s="26" t="s">
        <v>353</v>
      </c>
    </row>
    <row r="15" spans="1:11">
      <c r="A15" s="133">
        <v>35796</v>
      </c>
      <c r="B15" s="134">
        <v>261</v>
      </c>
      <c r="C15" s="135">
        <v>8100</v>
      </c>
      <c r="D15" s="136">
        <v>6.5500000000000003E-2</v>
      </c>
      <c r="F15" s="26" t="s">
        <v>354</v>
      </c>
      <c r="J15" t="s">
        <v>81</v>
      </c>
      <c r="K15">
        <v>0</v>
      </c>
    </row>
    <row r="16" spans="1:11">
      <c r="A16" s="133">
        <v>36161</v>
      </c>
      <c r="B16" s="134">
        <v>261</v>
      </c>
      <c r="C16" s="135">
        <v>8100</v>
      </c>
      <c r="D16" s="136">
        <v>6.5500000000000003E-2</v>
      </c>
      <c r="F16" s="26" t="s">
        <v>355</v>
      </c>
      <c r="J16" t="s">
        <v>83</v>
      </c>
      <c r="K16">
        <v>27</v>
      </c>
    </row>
    <row r="17" spans="1:11">
      <c r="A17" s="133">
        <v>36526</v>
      </c>
      <c r="B17" s="134">
        <v>260</v>
      </c>
      <c r="C17" s="135">
        <v>8900</v>
      </c>
      <c r="D17" s="136">
        <v>6.5500000000000003E-2</v>
      </c>
      <c r="J17" t="s">
        <v>85</v>
      </c>
      <c r="K17">
        <v>29</v>
      </c>
    </row>
    <row r="18" spans="1:11">
      <c r="A18" s="133">
        <v>36892</v>
      </c>
      <c r="B18" s="134">
        <v>261</v>
      </c>
      <c r="C18" s="135">
        <v>8900</v>
      </c>
      <c r="D18" s="136">
        <v>6.5500000000000003E-2</v>
      </c>
    </row>
    <row r="19" spans="1:11">
      <c r="A19" s="133">
        <v>37257</v>
      </c>
      <c r="B19" s="134">
        <v>261</v>
      </c>
      <c r="C19" s="135">
        <v>8900</v>
      </c>
      <c r="D19" s="136">
        <v>6.5500000000000003E-2</v>
      </c>
      <c r="F19" s="26" t="s">
        <v>22</v>
      </c>
    </row>
    <row r="20" spans="1:11">
      <c r="A20" s="133">
        <v>37622</v>
      </c>
      <c r="B20" s="134">
        <v>261</v>
      </c>
      <c r="C20" s="135">
        <v>8900</v>
      </c>
      <c r="D20" s="136">
        <v>6.3E-2</v>
      </c>
      <c r="F20" s="26">
        <v>0</v>
      </c>
    </row>
    <row r="21" spans="1:11">
      <c r="A21" s="133">
        <v>37987</v>
      </c>
      <c r="B21" s="134">
        <v>262</v>
      </c>
      <c r="C21" s="135">
        <v>8900</v>
      </c>
      <c r="D21" s="136">
        <v>6.0499999999999998E-2</v>
      </c>
      <c r="F21" s="26">
        <v>1</v>
      </c>
    </row>
    <row r="22" spans="1:11">
      <c r="A22" s="133">
        <v>38353</v>
      </c>
      <c r="B22" s="134">
        <v>260</v>
      </c>
      <c r="C22" s="135">
        <v>8900</v>
      </c>
      <c r="D22" s="136">
        <v>6.0499999999999998E-2</v>
      </c>
      <c r="F22" s="26">
        <v>2</v>
      </c>
    </row>
    <row r="23" spans="1:11">
      <c r="A23" s="133">
        <v>38718</v>
      </c>
      <c r="B23" s="134">
        <v>260</v>
      </c>
      <c r="C23" s="135">
        <v>8900</v>
      </c>
      <c r="D23" s="136">
        <v>6.0499999999999998E-2</v>
      </c>
      <c r="F23" s="26">
        <v>3</v>
      </c>
    </row>
    <row r="24" spans="1:11">
      <c r="A24" s="133">
        <v>39083</v>
      </c>
      <c r="B24" s="134">
        <v>261</v>
      </c>
      <c r="C24" s="135">
        <v>8900</v>
      </c>
      <c r="D24" s="136">
        <v>6.0499999999999998E-2</v>
      </c>
    </row>
    <row r="25" spans="1:11">
      <c r="A25" s="133">
        <v>39448</v>
      </c>
      <c r="B25" s="134">
        <v>262</v>
      </c>
      <c r="C25" s="135">
        <v>10500</v>
      </c>
      <c r="D25" s="136">
        <v>6.0499999999999998E-2</v>
      </c>
    </row>
    <row r="26" spans="1:11">
      <c r="A26" s="133">
        <v>39814</v>
      </c>
      <c r="B26" s="134">
        <v>261</v>
      </c>
      <c r="C26" s="135">
        <v>10500</v>
      </c>
      <c r="D26" s="136">
        <v>6.0499999999999998E-2</v>
      </c>
    </row>
    <row r="27" spans="1:11">
      <c r="A27" s="133">
        <v>40544</v>
      </c>
      <c r="B27" s="134">
        <v>260</v>
      </c>
      <c r="C27" s="135">
        <v>10500</v>
      </c>
      <c r="D27" s="136">
        <v>6.25E-2</v>
      </c>
    </row>
    <row r="28" spans="1:11">
      <c r="A28" s="133">
        <v>40909</v>
      </c>
      <c r="B28" s="134">
        <v>261</v>
      </c>
      <c r="C28" s="135">
        <v>10500</v>
      </c>
      <c r="D28" s="136">
        <v>6.25E-2</v>
      </c>
    </row>
    <row r="29" spans="1:11">
      <c r="A29" s="133">
        <v>42370</v>
      </c>
      <c r="B29" s="134">
        <v>261</v>
      </c>
      <c r="C29" s="135">
        <v>12350</v>
      </c>
      <c r="D29" s="136">
        <v>6.225E-2</v>
      </c>
    </row>
    <row r="30" spans="1:11">
      <c r="A30" s="133">
        <v>42736</v>
      </c>
      <c r="B30" s="134">
        <v>260</v>
      </c>
      <c r="C30" s="135">
        <v>12350</v>
      </c>
      <c r="D30" s="136">
        <v>6.225E-2</v>
      </c>
    </row>
    <row r="31" spans="1:11">
      <c r="A31" s="133">
        <v>43101</v>
      </c>
      <c r="B31" s="134">
        <v>261</v>
      </c>
      <c r="C31" s="135">
        <v>12350</v>
      </c>
      <c r="D31" s="136">
        <v>6.225E-2</v>
      </c>
    </row>
    <row r="32" spans="1:11">
      <c r="A32" s="133">
        <v>43466</v>
      </c>
      <c r="B32" s="134">
        <v>261</v>
      </c>
      <c r="C32" s="135">
        <v>12350</v>
      </c>
      <c r="D32" s="136">
        <v>6.225E-2</v>
      </c>
    </row>
    <row r="33" spans="1:4">
      <c r="A33" s="133">
        <v>43831</v>
      </c>
      <c r="B33" s="134">
        <v>262</v>
      </c>
      <c r="C33" s="135">
        <v>12350</v>
      </c>
      <c r="D33" s="136">
        <v>6.3750000000000001E-2</v>
      </c>
    </row>
    <row r="34" spans="1:4">
      <c r="A34" s="133">
        <v>44197</v>
      </c>
      <c r="B34" s="134">
        <v>261</v>
      </c>
      <c r="C34" s="135">
        <v>12350</v>
      </c>
      <c r="D34" s="136">
        <v>6.4000000000000001E-2</v>
      </c>
    </row>
    <row r="35" spans="1:4">
      <c r="A35" s="133">
        <v>44562</v>
      </c>
      <c r="B35" s="134">
        <v>260</v>
      </c>
      <c r="C35" s="135">
        <v>12350</v>
      </c>
      <c r="D35" s="136">
        <v>6.4000000000000001E-2</v>
      </c>
    </row>
    <row r="36" spans="1:4">
      <c r="A36" s="133">
        <v>44927</v>
      </c>
      <c r="B36" s="134">
        <v>260</v>
      </c>
      <c r="C36" s="135">
        <v>12350</v>
      </c>
      <c r="D36" s="136">
        <v>6.4000000000000001E-2</v>
      </c>
    </row>
    <row r="37" spans="1:4">
      <c r="A37" s="133">
        <v>45292</v>
      </c>
      <c r="B37" s="134">
        <v>262</v>
      </c>
      <c r="C37" s="135">
        <v>12350</v>
      </c>
      <c r="D37" s="136">
        <v>6.4000000000000001E-2</v>
      </c>
    </row>
    <row r="38" spans="1:4">
      <c r="A38" s="133">
        <v>45658</v>
      </c>
      <c r="B38" s="134">
        <v>261</v>
      </c>
      <c r="C38" s="135">
        <v>12350</v>
      </c>
      <c r="D38" s="136">
        <v>6.4000000000000001E-2</v>
      </c>
    </row>
    <row r="39" spans="1:4">
      <c r="A39" s="133">
        <v>46023</v>
      </c>
      <c r="B39" s="134">
        <v>261</v>
      </c>
      <c r="C39" s="135">
        <v>12350</v>
      </c>
      <c r="D39" s="136">
        <v>6.4000000000000001E-2</v>
      </c>
    </row>
    <row r="40" spans="1:4">
      <c r="A40" s="133">
        <v>46388</v>
      </c>
      <c r="B40" s="134">
        <v>261</v>
      </c>
      <c r="C40" s="135">
        <v>12350</v>
      </c>
      <c r="D40" s="136">
        <v>6.4000000000000001E-2</v>
      </c>
    </row>
    <row r="41" spans="1:4">
      <c r="A41" s="133">
        <v>46753</v>
      </c>
      <c r="B41" s="134">
        <v>260</v>
      </c>
      <c r="C41" s="135">
        <v>12350</v>
      </c>
      <c r="D41" s="136">
        <v>6.4000000000000001E-2</v>
      </c>
    </row>
    <row r="42" spans="1:4">
      <c r="A42" s="133">
        <v>47119</v>
      </c>
      <c r="B42" s="134">
        <v>261</v>
      </c>
      <c r="C42" s="135">
        <v>12350</v>
      </c>
      <c r="D42" s="136">
        <v>6.4000000000000001E-2</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E490"/>
  <sheetViews>
    <sheetView topLeftCell="A482" workbookViewId="0">
      <selection activeCell="I27" sqref="I27"/>
    </sheetView>
  </sheetViews>
  <sheetFormatPr baseColWidth="10" defaultRowHeight="14.4"/>
  <sheetData>
    <row r="1" spans="1:5">
      <c r="A1">
        <v>1</v>
      </c>
      <c r="D1" t="s">
        <v>94</v>
      </c>
      <c r="E1" t="s">
        <v>95</v>
      </c>
    </row>
    <row r="2" spans="1:5">
      <c r="A2" t="s">
        <v>96</v>
      </c>
      <c r="B2" t="s">
        <v>97</v>
      </c>
      <c r="E2" t="s">
        <v>98</v>
      </c>
    </row>
    <row r="3" spans="1:5">
      <c r="B3" t="s">
        <v>99</v>
      </c>
      <c r="E3" t="s">
        <v>95</v>
      </c>
    </row>
    <row r="4" spans="1:5">
      <c r="B4" t="s">
        <v>100</v>
      </c>
      <c r="E4" t="s">
        <v>101</v>
      </c>
    </row>
    <row r="5" spans="1:5">
      <c r="B5" t="s">
        <v>102</v>
      </c>
      <c r="E5" t="s">
        <v>103</v>
      </c>
    </row>
    <row r="6" spans="1:5">
      <c r="A6" t="s">
        <v>104</v>
      </c>
      <c r="E6" t="s">
        <v>105</v>
      </c>
    </row>
    <row r="9" spans="1:5">
      <c r="D9" t="s">
        <v>106</v>
      </c>
    </row>
    <row r="10" spans="1:5">
      <c r="A10" t="s">
        <v>107</v>
      </c>
      <c r="E10" t="s">
        <v>107</v>
      </c>
    </row>
    <row r="11" spans="1:5">
      <c r="A11" t="s">
        <v>108</v>
      </c>
      <c r="E11" t="s">
        <v>108</v>
      </c>
    </row>
    <row r="12" spans="1:5">
      <c r="A12" t="s">
        <v>109</v>
      </c>
      <c r="E12" t="s">
        <v>109</v>
      </c>
    </row>
    <row r="13" spans="1:5">
      <c r="A13" t="s">
        <v>110</v>
      </c>
      <c r="E13" t="s">
        <v>110</v>
      </c>
    </row>
    <row r="14" spans="1:5">
      <c r="A14" t="s">
        <v>111</v>
      </c>
      <c r="E14" t="s">
        <v>111</v>
      </c>
    </row>
    <row r="15" spans="1:5">
      <c r="A15" t="s">
        <v>112</v>
      </c>
      <c r="E15" t="s">
        <v>112</v>
      </c>
    </row>
    <row r="18" spans="1:5">
      <c r="A18" t="s">
        <v>113</v>
      </c>
    </row>
    <row r="19" spans="1:5">
      <c r="D19" t="s">
        <v>114</v>
      </c>
    </row>
    <row r="20" spans="1:5">
      <c r="A20" t="s">
        <v>115</v>
      </c>
      <c r="B20" t="s">
        <v>116</v>
      </c>
      <c r="E20" t="s">
        <v>117</v>
      </c>
    </row>
    <row r="21" spans="1:5">
      <c r="A21" t="s">
        <v>118</v>
      </c>
      <c r="B21" t="s">
        <v>119</v>
      </c>
      <c r="E21" t="s">
        <v>120</v>
      </c>
    </row>
    <row r="23" spans="1:5">
      <c r="A23" t="s">
        <v>121</v>
      </c>
      <c r="B23" t="s">
        <v>116</v>
      </c>
      <c r="E23" t="s">
        <v>122</v>
      </c>
    </row>
    <row r="25" spans="1:5">
      <c r="A25" t="s">
        <v>123</v>
      </c>
      <c r="B25" t="s">
        <v>124</v>
      </c>
    </row>
    <row r="27" spans="1:5">
      <c r="D27" t="s">
        <v>125</v>
      </c>
    </row>
    <row r="28" spans="1:5">
      <c r="A28" t="s">
        <v>115</v>
      </c>
      <c r="B28" t="s">
        <v>116</v>
      </c>
      <c r="E28" t="s">
        <v>117</v>
      </c>
    </row>
    <row r="29" spans="1:5">
      <c r="A29" t="s">
        <v>126</v>
      </c>
      <c r="B29" t="s">
        <v>119</v>
      </c>
      <c r="E29" t="s">
        <v>108</v>
      </c>
    </row>
    <row r="30" spans="1:5">
      <c r="A30" t="s">
        <v>127</v>
      </c>
      <c r="B30" t="s">
        <v>116</v>
      </c>
      <c r="E30" t="s">
        <v>128</v>
      </c>
    </row>
    <row r="31" spans="1:5">
      <c r="A31" t="s">
        <v>121</v>
      </c>
      <c r="B31" t="s">
        <v>116</v>
      </c>
      <c r="E31" t="s">
        <v>122</v>
      </c>
    </row>
    <row r="33" spans="1:5">
      <c r="A33" t="s">
        <v>123</v>
      </c>
      <c r="B33" t="s">
        <v>124</v>
      </c>
    </row>
    <row r="35" spans="1:5">
      <c r="D35" t="s">
        <v>129</v>
      </c>
    </row>
    <row r="36" spans="1:5">
      <c r="A36" t="s">
        <v>115</v>
      </c>
      <c r="B36" t="s">
        <v>116</v>
      </c>
      <c r="E36" t="s">
        <v>117</v>
      </c>
    </row>
    <row r="37" spans="1:5">
      <c r="A37" t="s">
        <v>130</v>
      </c>
      <c r="B37" t="s">
        <v>119</v>
      </c>
      <c r="C37" t="s">
        <v>131</v>
      </c>
      <c r="E37" t="s">
        <v>109</v>
      </c>
    </row>
    <row r="38" spans="1:5">
      <c r="A38" t="s">
        <v>127</v>
      </c>
      <c r="B38" t="s">
        <v>116</v>
      </c>
      <c r="E38" t="s">
        <v>128</v>
      </c>
    </row>
    <row r="39" spans="1:5">
      <c r="A39" t="s">
        <v>121</v>
      </c>
      <c r="B39" t="s">
        <v>116</v>
      </c>
      <c r="E39" t="s">
        <v>122</v>
      </c>
    </row>
    <row r="41" spans="1:5">
      <c r="A41" t="s">
        <v>123</v>
      </c>
      <c r="B41" t="s">
        <v>124</v>
      </c>
    </row>
    <row r="43" spans="1:5">
      <c r="E43" t="s">
        <v>132</v>
      </c>
    </row>
    <row r="44" spans="1:5">
      <c r="D44" t="s">
        <v>133</v>
      </c>
    </row>
    <row r="45" spans="1:5">
      <c r="A45" t="s">
        <v>115</v>
      </c>
      <c r="B45" t="s">
        <v>116</v>
      </c>
      <c r="E45" t="s">
        <v>117</v>
      </c>
    </row>
    <row r="46" spans="1:5">
      <c r="A46" t="s">
        <v>134</v>
      </c>
      <c r="B46" t="s">
        <v>119</v>
      </c>
      <c r="C46" t="s">
        <v>131</v>
      </c>
      <c r="E46" t="s">
        <v>110</v>
      </c>
    </row>
    <row r="47" spans="1:5">
      <c r="A47" t="s">
        <v>127</v>
      </c>
      <c r="B47" t="s">
        <v>116</v>
      </c>
      <c r="E47" t="s">
        <v>128</v>
      </c>
    </row>
    <row r="48" spans="1:5">
      <c r="A48" t="s">
        <v>121</v>
      </c>
      <c r="B48" t="s">
        <v>116</v>
      </c>
      <c r="E48" t="s">
        <v>122</v>
      </c>
    </row>
    <row r="50" spans="1:5">
      <c r="A50" t="s">
        <v>123</v>
      </c>
      <c r="B50" t="s">
        <v>124</v>
      </c>
    </row>
    <row r="52" spans="1:5">
      <c r="E52" t="s">
        <v>135</v>
      </c>
    </row>
    <row r="55" spans="1:5">
      <c r="D55" t="s">
        <v>136</v>
      </c>
    </row>
    <row r="56" spans="1:5">
      <c r="A56" t="s">
        <v>137</v>
      </c>
      <c r="B56" t="s">
        <v>138</v>
      </c>
      <c r="E56" t="s">
        <v>139</v>
      </c>
    </row>
    <row r="57" spans="1:5">
      <c r="A57" t="s">
        <v>118</v>
      </c>
      <c r="B57" t="s">
        <v>119</v>
      </c>
      <c r="E57" t="s">
        <v>120</v>
      </c>
    </row>
    <row r="58" spans="1:5">
      <c r="C58">
        <v>0</v>
      </c>
      <c r="E58" t="s">
        <v>140</v>
      </c>
    </row>
    <row r="59" spans="1:5">
      <c r="A59" t="s">
        <v>141</v>
      </c>
      <c r="B59" t="s">
        <v>138</v>
      </c>
      <c r="C59">
        <v>0</v>
      </c>
      <c r="E59" t="s">
        <v>142</v>
      </c>
    </row>
    <row r="60" spans="1:5">
      <c r="A60" t="s">
        <v>143</v>
      </c>
      <c r="B60" t="s">
        <v>138</v>
      </c>
      <c r="C60">
        <v>0</v>
      </c>
      <c r="E60" t="s">
        <v>144</v>
      </c>
    </row>
    <row r="61" spans="1:5">
      <c r="A61" t="s">
        <v>145</v>
      </c>
      <c r="B61" t="s">
        <v>138</v>
      </c>
      <c r="E61" t="s">
        <v>146</v>
      </c>
    </row>
    <row r="62" spans="1:5">
      <c r="A62" t="s">
        <v>147</v>
      </c>
      <c r="B62" t="s">
        <v>138</v>
      </c>
      <c r="E62" t="s">
        <v>148</v>
      </c>
    </row>
    <row r="64" spans="1:5">
      <c r="D64" t="s">
        <v>149</v>
      </c>
    </row>
    <row r="65" spans="1:5">
      <c r="A65" t="s">
        <v>137</v>
      </c>
      <c r="B65" t="s">
        <v>138</v>
      </c>
      <c r="E65" t="s">
        <v>139</v>
      </c>
    </row>
    <row r="66" spans="1:5">
      <c r="A66" t="s">
        <v>126</v>
      </c>
      <c r="B66" t="s">
        <v>119</v>
      </c>
      <c r="E66" t="s">
        <v>108</v>
      </c>
    </row>
    <row r="67" spans="1:5">
      <c r="C67">
        <v>0</v>
      </c>
      <c r="E67" t="s">
        <v>140</v>
      </c>
    </row>
    <row r="68" spans="1:5">
      <c r="A68" t="s">
        <v>141</v>
      </c>
      <c r="B68" t="s">
        <v>138</v>
      </c>
      <c r="C68">
        <v>0</v>
      </c>
      <c r="E68" t="s">
        <v>142</v>
      </c>
    </row>
    <row r="69" spans="1:5">
      <c r="A69" t="s">
        <v>143</v>
      </c>
      <c r="B69" t="s">
        <v>138</v>
      </c>
      <c r="C69">
        <v>0</v>
      </c>
      <c r="E69" t="s">
        <v>144</v>
      </c>
    </row>
    <row r="70" spans="1:5">
      <c r="A70" t="s">
        <v>145</v>
      </c>
      <c r="B70" t="s">
        <v>138</v>
      </c>
      <c r="E70" t="s">
        <v>146</v>
      </c>
    </row>
    <row r="71" spans="1:5">
      <c r="A71" t="s">
        <v>147</v>
      </c>
      <c r="B71" t="s">
        <v>138</v>
      </c>
      <c r="E71" t="s">
        <v>148</v>
      </c>
    </row>
    <row r="73" spans="1:5">
      <c r="D73" t="s">
        <v>150</v>
      </c>
    </row>
    <row r="74" spans="1:5">
      <c r="A74" t="s">
        <v>137</v>
      </c>
      <c r="B74" t="s">
        <v>138</v>
      </c>
      <c r="E74" t="s">
        <v>139</v>
      </c>
    </row>
    <row r="75" spans="1:5">
      <c r="A75" t="s">
        <v>130</v>
      </c>
      <c r="B75" t="s">
        <v>119</v>
      </c>
      <c r="C75" t="s">
        <v>131</v>
      </c>
      <c r="E75" t="s">
        <v>109</v>
      </c>
    </row>
    <row r="76" spans="1:5">
      <c r="C76">
        <v>0</v>
      </c>
      <c r="E76" t="s">
        <v>140</v>
      </c>
    </row>
    <row r="77" spans="1:5">
      <c r="A77" t="s">
        <v>141</v>
      </c>
      <c r="B77" t="s">
        <v>138</v>
      </c>
      <c r="C77">
        <v>0</v>
      </c>
      <c r="E77" t="s">
        <v>142</v>
      </c>
    </row>
    <row r="78" spans="1:5">
      <c r="A78" t="s">
        <v>143</v>
      </c>
      <c r="B78" t="s">
        <v>138</v>
      </c>
      <c r="C78">
        <v>0</v>
      </c>
      <c r="E78" t="s">
        <v>144</v>
      </c>
    </row>
    <row r="79" spans="1:5">
      <c r="A79" t="s">
        <v>145</v>
      </c>
      <c r="B79" t="s">
        <v>138</v>
      </c>
      <c r="E79" t="s">
        <v>146</v>
      </c>
    </row>
    <row r="80" spans="1:5">
      <c r="A80" t="s">
        <v>147</v>
      </c>
      <c r="B80" t="s">
        <v>138</v>
      </c>
      <c r="E80" t="s">
        <v>148</v>
      </c>
    </row>
    <row r="82" spans="1:5">
      <c r="D82" t="s">
        <v>151</v>
      </c>
    </row>
    <row r="83" spans="1:5">
      <c r="A83" t="s">
        <v>137</v>
      </c>
      <c r="B83" t="s">
        <v>138</v>
      </c>
      <c r="E83" t="s">
        <v>139</v>
      </c>
    </row>
    <row r="84" spans="1:5">
      <c r="A84" t="s">
        <v>134</v>
      </c>
      <c r="B84" t="s">
        <v>119</v>
      </c>
      <c r="C84" t="s">
        <v>131</v>
      </c>
      <c r="E84" t="s">
        <v>110</v>
      </c>
    </row>
    <row r="85" spans="1:5">
      <c r="C85">
        <v>0</v>
      </c>
      <c r="E85" t="s">
        <v>140</v>
      </c>
    </row>
    <row r="86" spans="1:5">
      <c r="A86" t="s">
        <v>141</v>
      </c>
      <c r="B86" t="s">
        <v>138</v>
      </c>
      <c r="C86">
        <v>0</v>
      </c>
      <c r="E86" t="s">
        <v>142</v>
      </c>
    </row>
    <row r="87" spans="1:5">
      <c r="A87" t="s">
        <v>143</v>
      </c>
      <c r="B87" t="s">
        <v>138</v>
      </c>
      <c r="C87">
        <v>0</v>
      </c>
      <c r="E87" t="s">
        <v>144</v>
      </c>
    </row>
    <row r="88" spans="1:5">
      <c r="A88" t="s">
        <v>145</v>
      </c>
      <c r="B88" t="s">
        <v>138</v>
      </c>
      <c r="E88" t="s">
        <v>146</v>
      </c>
    </row>
    <row r="89" spans="1:5">
      <c r="A89" t="s">
        <v>147</v>
      </c>
      <c r="B89" t="s">
        <v>138</v>
      </c>
      <c r="E89" t="s">
        <v>148</v>
      </c>
    </row>
    <row r="94" spans="1:5">
      <c r="D94" t="s">
        <v>152</v>
      </c>
    </row>
    <row r="95" spans="1:5">
      <c r="A95" t="s">
        <v>153</v>
      </c>
      <c r="E95" t="s">
        <v>153</v>
      </c>
    </row>
    <row r="96" spans="1:5">
      <c r="A96" t="s">
        <v>7</v>
      </c>
      <c r="E96" t="s">
        <v>7</v>
      </c>
    </row>
    <row r="97" spans="1:5">
      <c r="A97" t="s">
        <v>154</v>
      </c>
      <c r="E97" t="s">
        <v>154</v>
      </c>
    </row>
    <row r="98" spans="1:5">
      <c r="A98" t="s">
        <v>8</v>
      </c>
      <c r="E98" t="s">
        <v>8</v>
      </c>
    </row>
    <row r="99" spans="1:5">
      <c r="A99" t="s">
        <v>155</v>
      </c>
      <c r="E99" t="s">
        <v>155</v>
      </c>
    </row>
    <row r="100" spans="1:5">
      <c r="A100" t="s">
        <v>9</v>
      </c>
      <c r="E100" t="s">
        <v>9</v>
      </c>
    </row>
    <row r="101" spans="1:5">
      <c r="A101" t="s">
        <v>10</v>
      </c>
      <c r="E101" t="s">
        <v>10</v>
      </c>
    </row>
    <row r="102" spans="1:5">
      <c r="A102" t="s">
        <v>11</v>
      </c>
      <c r="E102" t="s">
        <v>11</v>
      </c>
    </row>
    <row r="103" spans="1:5">
      <c r="A103" t="s">
        <v>156</v>
      </c>
      <c r="E103" t="s">
        <v>156</v>
      </c>
    </row>
    <row r="104" spans="1:5">
      <c r="A104" t="s">
        <v>12</v>
      </c>
      <c r="E104" t="s">
        <v>12</v>
      </c>
    </row>
    <row r="105" spans="1:5">
      <c r="A105" t="s">
        <v>13</v>
      </c>
      <c r="E105" t="s">
        <v>13</v>
      </c>
    </row>
    <row r="106" spans="1:5">
      <c r="A106" t="s">
        <v>14</v>
      </c>
      <c r="E106" t="s">
        <v>14</v>
      </c>
    </row>
    <row r="107" spans="1:5">
      <c r="A107" t="s">
        <v>15</v>
      </c>
      <c r="E107" t="s">
        <v>15</v>
      </c>
    </row>
    <row r="108" spans="1:5">
      <c r="A108" t="s">
        <v>15</v>
      </c>
      <c r="E108" t="s">
        <v>15</v>
      </c>
    </row>
    <row r="109" spans="1:5">
      <c r="A109" t="s">
        <v>16</v>
      </c>
      <c r="E109" t="s">
        <v>16</v>
      </c>
    </row>
    <row r="110" spans="1:5">
      <c r="A110" t="s">
        <v>17</v>
      </c>
      <c r="E110" t="s">
        <v>17</v>
      </c>
    </row>
    <row r="111" spans="1:5">
      <c r="A111" t="s">
        <v>157</v>
      </c>
      <c r="E111" t="s">
        <v>157</v>
      </c>
    </row>
    <row r="112" spans="1:5">
      <c r="A112" t="s">
        <v>18</v>
      </c>
      <c r="E112" t="s">
        <v>18</v>
      </c>
    </row>
    <row r="113" spans="1:5">
      <c r="A113" t="s">
        <v>19</v>
      </c>
      <c r="E113" t="s">
        <v>19</v>
      </c>
    </row>
    <row r="114" spans="1:5">
      <c r="A114" t="s">
        <v>20</v>
      </c>
      <c r="E114" t="s">
        <v>20</v>
      </c>
    </row>
    <row r="115" spans="1:5">
      <c r="A115" t="s">
        <v>21</v>
      </c>
      <c r="E115" t="s">
        <v>21</v>
      </c>
    </row>
    <row r="116" spans="1:5">
      <c r="A116" t="s">
        <v>22</v>
      </c>
      <c r="E116" t="s">
        <v>22</v>
      </c>
    </row>
    <row r="117" spans="1:5">
      <c r="A117" t="s">
        <v>23</v>
      </c>
      <c r="E117" t="s">
        <v>23</v>
      </c>
    </row>
    <row r="118" spans="1:5">
      <c r="A118" t="s">
        <v>24</v>
      </c>
      <c r="E118" t="s">
        <v>24</v>
      </c>
    </row>
    <row r="119" spans="1:5">
      <c r="A119" t="s">
        <v>25</v>
      </c>
      <c r="E119" t="s">
        <v>25</v>
      </c>
    </row>
    <row r="120" spans="1:5">
      <c r="A120" t="s">
        <v>26</v>
      </c>
      <c r="E120" t="s">
        <v>26</v>
      </c>
    </row>
    <row r="122" spans="1:5">
      <c r="A122" t="s">
        <v>27</v>
      </c>
      <c r="E122" t="s">
        <v>27</v>
      </c>
    </row>
    <row r="123" spans="1:5">
      <c r="A123" t="s">
        <v>4</v>
      </c>
      <c r="E123" t="s">
        <v>4</v>
      </c>
    </row>
    <row r="124" spans="1:5">
      <c r="A124" t="s">
        <v>5</v>
      </c>
      <c r="E124" t="s">
        <v>5</v>
      </c>
    </row>
    <row r="125" spans="1:5">
      <c r="A125" t="s">
        <v>6</v>
      </c>
      <c r="E125" t="s">
        <v>6</v>
      </c>
    </row>
    <row r="126" spans="1:5">
      <c r="A126" t="s">
        <v>158</v>
      </c>
      <c r="E126" t="s">
        <v>158</v>
      </c>
    </row>
    <row r="127" spans="1:5">
      <c r="A127" t="s">
        <v>159</v>
      </c>
      <c r="E127" t="s">
        <v>159</v>
      </c>
    </row>
    <row r="128" spans="1:5">
      <c r="A128" t="s">
        <v>160</v>
      </c>
      <c r="E128" t="s">
        <v>160</v>
      </c>
    </row>
    <row r="129" spans="1:5">
      <c r="A129" t="s">
        <v>161</v>
      </c>
      <c r="E129" t="s">
        <v>161</v>
      </c>
    </row>
    <row r="130" spans="1:5">
      <c r="A130" t="s">
        <v>162</v>
      </c>
      <c r="E130" t="s">
        <v>162</v>
      </c>
    </row>
    <row r="132" spans="1:5">
      <c r="D132" t="s">
        <v>163</v>
      </c>
    </row>
    <row r="133" spans="1:5">
      <c r="A133" t="s">
        <v>28</v>
      </c>
      <c r="E133" t="s">
        <v>28</v>
      </c>
    </row>
    <row r="134" spans="1:5">
      <c r="A134" t="s">
        <v>14</v>
      </c>
      <c r="E134" t="s">
        <v>14</v>
      </c>
    </row>
    <row r="135" spans="1:5">
      <c r="A135" t="s">
        <v>29</v>
      </c>
      <c r="E135" t="s">
        <v>29</v>
      </c>
    </row>
    <row r="136" spans="1:5">
      <c r="A136" t="s">
        <v>51</v>
      </c>
    </row>
    <row r="137" spans="1:5">
      <c r="A137" t="s">
        <v>51</v>
      </c>
    </row>
    <row r="138" spans="1:5">
      <c r="A138" t="s">
        <v>51</v>
      </c>
    </row>
    <row r="139" spans="1:5">
      <c r="A139" t="s">
        <v>43</v>
      </c>
      <c r="E139" t="s">
        <v>43</v>
      </c>
    </row>
    <row r="140" spans="1:5">
      <c r="A140" t="s">
        <v>51</v>
      </c>
    </row>
    <row r="141" spans="1:5">
      <c r="A141" t="s">
        <v>51</v>
      </c>
    </row>
    <row r="142" spans="1:5">
      <c r="A142" t="s">
        <v>51</v>
      </c>
    </row>
    <row r="143" spans="1:5">
      <c r="A143" t="s">
        <v>3</v>
      </c>
      <c r="E143" t="s">
        <v>3</v>
      </c>
    </row>
    <row r="144" spans="1:5">
      <c r="A144" t="s">
        <v>51</v>
      </c>
    </row>
    <row r="145" spans="1:5">
      <c r="A145" t="s">
        <v>51</v>
      </c>
    </row>
    <row r="146" spans="1:5">
      <c r="A146" t="s">
        <v>51</v>
      </c>
    </row>
    <row r="147" spans="1:5">
      <c r="A147" t="s">
        <v>2</v>
      </c>
      <c r="E147" t="s">
        <v>2</v>
      </c>
    </row>
    <row r="148" spans="1:5">
      <c r="A148" t="s">
        <v>51</v>
      </c>
    </row>
    <row r="149" spans="1:5">
      <c r="A149" t="s">
        <v>51</v>
      </c>
    </row>
    <row r="150" spans="1:5">
      <c r="A150" t="s">
        <v>164</v>
      </c>
      <c r="E150" t="s">
        <v>164</v>
      </c>
    </row>
    <row r="151" spans="1:5">
      <c r="A151" t="s">
        <v>165</v>
      </c>
      <c r="E151" t="s">
        <v>165</v>
      </c>
    </row>
    <row r="152" spans="1:5">
      <c r="A152" t="s">
        <v>51</v>
      </c>
    </row>
    <row r="153" spans="1:5">
      <c r="A153" t="s">
        <v>51</v>
      </c>
    </row>
    <row r="154" spans="1:5">
      <c r="A154" t="s">
        <v>37</v>
      </c>
      <c r="E154" t="s">
        <v>37</v>
      </c>
    </row>
    <row r="155" spans="1:5">
      <c r="A155" t="s">
        <v>44</v>
      </c>
      <c r="E155" t="s">
        <v>44</v>
      </c>
    </row>
    <row r="156" spans="1:5">
      <c r="A156" t="s">
        <v>51</v>
      </c>
    </row>
    <row r="157" spans="1:5">
      <c r="A157" t="s">
        <v>51</v>
      </c>
    </row>
    <row r="158" spans="1:5">
      <c r="A158" t="s">
        <v>38</v>
      </c>
      <c r="E158" t="s">
        <v>38</v>
      </c>
    </row>
    <row r="159" spans="1:5">
      <c r="A159" t="s">
        <v>44</v>
      </c>
      <c r="E159" t="s">
        <v>44</v>
      </c>
    </row>
    <row r="160" spans="1:5">
      <c r="A160" t="s">
        <v>30</v>
      </c>
      <c r="E160" t="s">
        <v>30</v>
      </c>
    </row>
    <row r="161" spans="1:5">
      <c r="A161" t="s">
        <v>166</v>
      </c>
      <c r="E161" t="s">
        <v>166</v>
      </c>
    </row>
    <row r="162" spans="1:5">
      <c r="A162" t="s">
        <v>39</v>
      </c>
      <c r="E162" t="s">
        <v>39</v>
      </c>
    </row>
    <row r="163" spans="1:5">
      <c r="A163" t="s">
        <v>45</v>
      </c>
      <c r="E163" t="s">
        <v>45</v>
      </c>
    </row>
    <row r="164" spans="1:5">
      <c r="A164" t="s">
        <v>31</v>
      </c>
      <c r="E164" t="s">
        <v>31</v>
      </c>
    </row>
    <row r="165" spans="1:5">
      <c r="A165" t="s">
        <v>35</v>
      </c>
      <c r="E165" t="s">
        <v>35</v>
      </c>
    </row>
    <row r="166" spans="1:5">
      <c r="A166" t="s">
        <v>167</v>
      </c>
      <c r="E166" t="s">
        <v>167</v>
      </c>
    </row>
    <row r="167" spans="1:5">
      <c r="A167" t="s">
        <v>46</v>
      </c>
      <c r="E167" t="s">
        <v>46</v>
      </c>
    </row>
    <row r="168" spans="1:5">
      <c r="A168" t="s">
        <v>32</v>
      </c>
      <c r="E168" t="s">
        <v>32</v>
      </c>
    </row>
    <row r="169" spans="1:5">
      <c r="A169" t="s">
        <v>168</v>
      </c>
      <c r="E169" t="s">
        <v>168</v>
      </c>
    </row>
    <row r="170" spans="1:5">
      <c r="A170" t="s">
        <v>169</v>
      </c>
      <c r="E170" t="s">
        <v>169</v>
      </c>
    </row>
    <row r="171" spans="1:5">
      <c r="A171" t="s">
        <v>47</v>
      </c>
      <c r="E171" t="s">
        <v>47</v>
      </c>
    </row>
    <row r="172" spans="1:5">
      <c r="A172" t="s">
        <v>51</v>
      </c>
    </row>
    <row r="173" spans="1:5">
      <c r="A173" t="s">
        <v>34</v>
      </c>
      <c r="E173" t="s">
        <v>34</v>
      </c>
    </row>
    <row r="174" spans="1:5">
      <c r="A174" t="s">
        <v>41</v>
      </c>
      <c r="E174" t="s">
        <v>41</v>
      </c>
    </row>
    <row r="175" spans="1:5">
      <c r="A175" t="s">
        <v>39</v>
      </c>
      <c r="E175" t="s">
        <v>39</v>
      </c>
    </row>
    <row r="176" spans="1:5">
      <c r="A176" t="s">
        <v>51</v>
      </c>
    </row>
    <row r="177" spans="1:5">
      <c r="A177" t="s">
        <v>34</v>
      </c>
      <c r="E177" t="s">
        <v>34</v>
      </c>
    </row>
    <row r="178" spans="1:5">
      <c r="A178" t="s">
        <v>42</v>
      </c>
      <c r="E178" t="s">
        <v>42</v>
      </c>
    </row>
    <row r="179" spans="1:5">
      <c r="A179" t="s">
        <v>39</v>
      </c>
      <c r="E179" t="s">
        <v>39</v>
      </c>
    </row>
    <row r="180" spans="1:5">
      <c r="A180" t="s">
        <v>33</v>
      </c>
      <c r="E180" t="s">
        <v>33</v>
      </c>
    </row>
    <row r="181" spans="1:5">
      <c r="A181" t="s">
        <v>36</v>
      </c>
      <c r="E181" t="s">
        <v>36</v>
      </c>
    </row>
    <row r="182" spans="1:5">
      <c r="A182" t="s">
        <v>38</v>
      </c>
      <c r="E182" t="s">
        <v>38</v>
      </c>
    </row>
    <row r="183" spans="1:5">
      <c r="A183" t="s">
        <v>48</v>
      </c>
      <c r="E183" t="s">
        <v>48</v>
      </c>
    </row>
    <row r="184" spans="1:5">
      <c r="A184" t="s">
        <v>170</v>
      </c>
      <c r="E184" t="s">
        <v>170</v>
      </c>
    </row>
    <row r="187" spans="1:5">
      <c r="D187" t="s">
        <v>171</v>
      </c>
    </row>
    <row r="188" spans="1:5">
      <c r="A188" t="s">
        <v>28</v>
      </c>
      <c r="E188" t="s">
        <v>28</v>
      </c>
    </row>
    <row r="189" spans="1:5">
      <c r="A189" t="s">
        <v>172</v>
      </c>
      <c r="E189" t="s">
        <v>172</v>
      </c>
    </row>
    <row r="190" spans="1:5">
      <c r="A190" t="s">
        <v>173</v>
      </c>
      <c r="E190" t="s">
        <v>173</v>
      </c>
    </row>
    <row r="191" spans="1:5">
      <c r="A191" t="s">
        <v>51</v>
      </c>
    </row>
    <row r="192" spans="1:5">
      <c r="A192" t="s">
        <v>51</v>
      </c>
    </row>
    <row r="193" spans="1:5">
      <c r="A193" t="s">
        <v>50</v>
      </c>
      <c r="E193" t="s">
        <v>50</v>
      </c>
    </row>
    <row r="194" spans="1:5">
      <c r="A194" t="s">
        <v>174</v>
      </c>
      <c r="E194" t="s">
        <v>174</v>
      </c>
    </row>
    <row r="195" spans="1:5">
      <c r="A195" t="s">
        <v>40</v>
      </c>
      <c r="E195" t="s">
        <v>40</v>
      </c>
    </row>
    <row r="196" spans="1:5">
      <c r="A196" t="s">
        <v>47</v>
      </c>
      <c r="E196" t="s">
        <v>47</v>
      </c>
    </row>
    <row r="197" spans="1:5">
      <c r="A197" t="s">
        <v>175</v>
      </c>
      <c r="E197" t="s">
        <v>175</v>
      </c>
    </row>
    <row r="198" spans="1:5">
      <c r="A198" t="s">
        <v>176</v>
      </c>
      <c r="E198" t="s">
        <v>176</v>
      </c>
    </row>
    <row r="199" spans="1:5">
      <c r="A199" t="s">
        <v>177</v>
      </c>
      <c r="E199" t="s">
        <v>177</v>
      </c>
    </row>
    <row r="200" spans="1:5">
      <c r="A200" t="s">
        <v>178</v>
      </c>
      <c r="E200" t="s">
        <v>178</v>
      </c>
    </row>
    <row r="201" spans="1:5">
      <c r="A201" t="s">
        <v>51</v>
      </c>
    </row>
    <row r="202" spans="1:5">
      <c r="A202" t="s">
        <v>51</v>
      </c>
    </row>
    <row r="203" spans="1:5">
      <c r="A203" t="s">
        <v>179</v>
      </c>
      <c r="E203" t="s">
        <v>179</v>
      </c>
    </row>
    <row r="204" spans="1:5">
      <c r="A204" t="s">
        <v>180</v>
      </c>
      <c r="E204" t="s">
        <v>180</v>
      </c>
    </row>
    <row r="205" spans="1:5">
      <c r="A205" t="s">
        <v>181</v>
      </c>
      <c r="E205" t="s">
        <v>181</v>
      </c>
    </row>
    <row r="206" spans="1:5">
      <c r="A206" t="s">
        <v>182</v>
      </c>
      <c r="E206" t="s">
        <v>182</v>
      </c>
    </row>
    <row r="207" spans="1:5">
      <c r="A207" t="s">
        <v>51</v>
      </c>
    </row>
    <row r="208" spans="1:5">
      <c r="A208" t="s">
        <v>51</v>
      </c>
    </row>
    <row r="209" spans="1:5">
      <c r="A209" t="s">
        <v>183</v>
      </c>
      <c r="E209" t="s">
        <v>183</v>
      </c>
    </row>
    <row r="210" spans="1:5">
      <c r="A210" t="s">
        <v>51</v>
      </c>
    </row>
    <row r="211" spans="1:5">
      <c r="A211" t="s">
        <v>51</v>
      </c>
    </row>
    <row r="212" spans="1:5">
      <c r="A212" t="s">
        <v>50</v>
      </c>
      <c r="E212" t="s">
        <v>50</v>
      </c>
    </row>
    <row r="213" spans="1:5">
      <c r="A213" t="s">
        <v>174</v>
      </c>
      <c r="E213" t="s">
        <v>174</v>
      </c>
    </row>
    <row r="214" spans="1:5">
      <c r="A214" t="s">
        <v>40</v>
      </c>
      <c r="E214" t="s">
        <v>40</v>
      </c>
    </row>
    <row r="215" spans="1:5">
      <c r="A215" t="s">
        <v>47</v>
      </c>
      <c r="E215" t="s">
        <v>47</v>
      </c>
    </row>
    <row r="216" spans="1:5">
      <c r="A216" t="s">
        <v>175</v>
      </c>
      <c r="E216" t="s">
        <v>175</v>
      </c>
    </row>
    <row r="217" spans="1:5">
      <c r="A217" t="s">
        <v>176</v>
      </c>
      <c r="E217" t="s">
        <v>176</v>
      </c>
    </row>
    <row r="218" spans="1:5">
      <c r="A218" t="s">
        <v>177</v>
      </c>
      <c r="E218" t="s">
        <v>177</v>
      </c>
    </row>
    <row r="219" spans="1:5">
      <c r="A219" t="s">
        <v>178</v>
      </c>
      <c r="E219" t="s">
        <v>178</v>
      </c>
    </row>
    <row r="220" spans="1:5">
      <c r="A220" t="s">
        <v>51</v>
      </c>
    </row>
    <row r="221" spans="1:5">
      <c r="A221" t="s">
        <v>51</v>
      </c>
    </row>
    <row r="222" spans="1:5">
      <c r="A222" t="s">
        <v>179</v>
      </c>
      <c r="E222" t="s">
        <v>179</v>
      </c>
    </row>
    <row r="223" spans="1:5">
      <c r="A223" t="s">
        <v>180</v>
      </c>
      <c r="E223" t="s">
        <v>180</v>
      </c>
    </row>
    <row r="224" spans="1:5">
      <c r="A224" t="s">
        <v>181</v>
      </c>
      <c r="E224" t="s">
        <v>181</v>
      </c>
    </row>
    <row r="225" spans="1:5">
      <c r="A225" t="s">
        <v>182</v>
      </c>
      <c r="E225" t="s">
        <v>182</v>
      </c>
    </row>
    <row r="226" spans="1:5">
      <c r="A226" t="s">
        <v>51</v>
      </c>
    </row>
    <row r="227" spans="1:5">
      <c r="A227" t="s">
        <v>51</v>
      </c>
    </row>
    <row r="228" spans="1:5">
      <c r="A228" t="s">
        <v>184</v>
      </c>
      <c r="E228" t="s">
        <v>184</v>
      </c>
    </row>
    <row r="229" spans="1:5">
      <c r="A229" t="s">
        <v>185</v>
      </c>
      <c r="E229" t="s">
        <v>185</v>
      </c>
    </row>
    <row r="230" spans="1:5">
      <c r="A230" t="s">
        <v>185</v>
      </c>
      <c r="E230" t="s">
        <v>185</v>
      </c>
    </row>
    <row r="231" spans="1:5">
      <c r="A231" t="s">
        <v>186</v>
      </c>
      <c r="E231" t="s">
        <v>186</v>
      </c>
    </row>
    <row r="232" spans="1:5">
      <c r="A232" t="s">
        <v>186</v>
      </c>
      <c r="E232" t="s">
        <v>186</v>
      </c>
    </row>
    <row r="233" spans="1:5">
      <c r="A233" t="s">
        <v>187</v>
      </c>
      <c r="E233" t="s">
        <v>187</v>
      </c>
    </row>
    <row r="236" spans="1:5">
      <c r="D236" t="s">
        <v>188</v>
      </c>
    </row>
    <row r="237" spans="1:5">
      <c r="A237" t="s">
        <v>28</v>
      </c>
      <c r="E237" t="s">
        <v>28</v>
      </c>
    </row>
    <row r="238" spans="1:5">
      <c r="A238" t="s">
        <v>14</v>
      </c>
      <c r="E238" t="s">
        <v>14</v>
      </c>
    </row>
    <row r="239" spans="1:5">
      <c r="A239" t="s">
        <v>29</v>
      </c>
      <c r="E239" t="s">
        <v>29</v>
      </c>
    </row>
    <row r="240" spans="1:5">
      <c r="A240" t="s">
        <v>51</v>
      </c>
    </row>
    <row r="241" spans="1:5">
      <c r="A241" t="s">
        <v>51</v>
      </c>
    </row>
    <row r="242" spans="1:5">
      <c r="A242" t="s">
        <v>50</v>
      </c>
      <c r="E242" t="s">
        <v>50</v>
      </c>
    </row>
    <row r="243" spans="1:5">
      <c r="A243" t="s">
        <v>189</v>
      </c>
      <c r="E243" t="s">
        <v>189</v>
      </c>
    </row>
    <row r="244" spans="1:5">
      <c r="A244" t="s">
        <v>190</v>
      </c>
      <c r="E244" t="s">
        <v>190</v>
      </c>
    </row>
    <row r="245" spans="1:5">
      <c r="A245" t="s">
        <v>48</v>
      </c>
      <c r="E245" t="s">
        <v>48</v>
      </c>
    </row>
    <row r="246" spans="1:5">
      <c r="A246" t="s">
        <v>191</v>
      </c>
      <c r="E246" t="s">
        <v>191</v>
      </c>
    </row>
    <row r="247" spans="1:5">
      <c r="A247" t="s">
        <v>47</v>
      </c>
      <c r="E247" t="s">
        <v>47</v>
      </c>
    </row>
    <row r="248" spans="1:5">
      <c r="A248" t="s">
        <v>192</v>
      </c>
      <c r="E248" t="s">
        <v>192</v>
      </c>
    </row>
    <row r="249" spans="1:5">
      <c r="A249" t="s">
        <v>193</v>
      </c>
      <c r="E249" t="s">
        <v>193</v>
      </c>
    </row>
    <row r="250" spans="1:5">
      <c r="A250" t="s">
        <v>194</v>
      </c>
      <c r="E250" t="s">
        <v>194</v>
      </c>
    </row>
    <row r="251" spans="1:5">
      <c r="A251" t="s">
        <v>177</v>
      </c>
      <c r="E251" t="s">
        <v>177</v>
      </c>
    </row>
    <row r="252" spans="1:5">
      <c r="A252" t="s">
        <v>51</v>
      </c>
    </row>
    <row r="253" spans="1:5">
      <c r="A253" t="s">
        <v>51</v>
      </c>
    </row>
    <row r="254" spans="1:5">
      <c r="A254" t="s">
        <v>178</v>
      </c>
      <c r="E254" t="s">
        <v>178</v>
      </c>
    </row>
    <row r="255" spans="1:5">
      <c r="A255" t="s">
        <v>179</v>
      </c>
      <c r="E255" t="s">
        <v>179</v>
      </c>
    </row>
    <row r="256" spans="1:5">
      <c r="A256" t="s">
        <v>180</v>
      </c>
      <c r="E256" t="s">
        <v>180</v>
      </c>
    </row>
    <row r="257" spans="1:5">
      <c r="A257" t="s">
        <v>181</v>
      </c>
      <c r="E257" t="s">
        <v>181</v>
      </c>
    </row>
    <row r="258" spans="1:5">
      <c r="A258" t="s">
        <v>51</v>
      </c>
    </row>
    <row r="259" spans="1:5">
      <c r="A259" t="s">
        <v>195</v>
      </c>
      <c r="E259" t="s">
        <v>195</v>
      </c>
    </row>
    <row r="260" spans="1:5">
      <c r="A260" t="s">
        <v>196</v>
      </c>
      <c r="E260" t="s">
        <v>196</v>
      </c>
    </row>
    <row r="261" spans="1:5">
      <c r="A261" t="s">
        <v>197</v>
      </c>
      <c r="E261" t="s">
        <v>197</v>
      </c>
    </row>
    <row r="262" spans="1:5">
      <c r="A262" t="s">
        <v>51</v>
      </c>
    </row>
    <row r="263" spans="1:5">
      <c r="A263" t="s">
        <v>198</v>
      </c>
      <c r="E263" t="s">
        <v>198</v>
      </c>
    </row>
    <row r="264" spans="1:5">
      <c r="A264" t="s">
        <v>51</v>
      </c>
    </row>
    <row r="265" spans="1:5">
      <c r="A265" t="s">
        <v>51</v>
      </c>
    </row>
    <row r="266" spans="1:5">
      <c r="A266" t="s">
        <v>199</v>
      </c>
      <c r="E266" t="s">
        <v>199</v>
      </c>
    </row>
    <row r="267" spans="1:5">
      <c r="A267" t="s">
        <v>200</v>
      </c>
      <c r="E267" t="s">
        <v>200</v>
      </c>
    </row>
    <row r="268" spans="1:5">
      <c r="A268" t="s">
        <v>201</v>
      </c>
      <c r="E268" t="s">
        <v>201</v>
      </c>
    </row>
    <row r="269" spans="1:5">
      <c r="A269" t="s">
        <v>202</v>
      </c>
      <c r="E269" t="s">
        <v>202</v>
      </c>
    </row>
    <row r="270" spans="1:5">
      <c r="A270" t="s">
        <v>203</v>
      </c>
      <c r="E270" t="s">
        <v>203</v>
      </c>
    </row>
    <row r="271" spans="1:5">
      <c r="A271" t="s">
        <v>204</v>
      </c>
      <c r="E271" t="s">
        <v>204</v>
      </c>
    </row>
    <row r="272" spans="1:5">
      <c r="A272" t="s">
        <v>205</v>
      </c>
      <c r="E272" t="s">
        <v>205</v>
      </c>
    </row>
    <row r="273" spans="1:5">
      <c r="A273" t="s">
        <v>206</v>
      </c>
      <c r="E273" t="s">
        <v>206</v>
      </c>
    </row>
    <row r="274" spans="1:5">
      <c r="A274" t="s">
        <v>200</v>
      </c>
      <c r="E274" t="s">
        <v>200</v>
      </c>
    </row>
    <row r="275" spans="1:5">
      <c r="A275" t="s">
        <v>201</v>
      </c>
      <c r="E275" t="s">
        <v>201</v>
      </c>
    </row>
    <row r="276" spans="1:5">
      <c r="A276" t="s">
        <v>33</v>
      </c>
      <c r="E276" t="s">
        <v>33</v>
      </c>
    </row>
    <row r="277" spans="1:5">
      <c r="A277" t="s">
        <v>207</v>
      </c>
      <c r="E277" t="s">
        <v>207</v>
      </c>
    </row>
    <row r="278" spans="1:5">
      <c r="A278" t="s">
        <v>208</v>
      </c>
      <c r="E278" t="s">
        <v>208</v>
      </c>
    </row>
    <row r="279" spans="1:5">
      <c r="A279" t="s">
        <v>209</v>
      </c>
      <c r="E279" t="s">
        <v>209</v>
      </c>
    </row>
    <row r="280" spans="1:5">
      <c r="A280" t="s">
        <v>210</v>
      </c>
      <c r="E280" t="s">
        <v>210</v>
      </c>
    </row>
    <row r="281" spans="1:5">
      <c r="A281" t="s">
        <v>211</v>
      </c>
      <c r="E281" t="s">
        <v>211</v>
      </c>
    </row>
    <row r="282" spans="1:5">
      <c r="A282" t="s">
        <v>209</v>
      </c>
      <c r="E282" t="s">
        <v>209</v>
      </c>
    </row>
    <row r="283" spans="1:5">
      <c r="A283" t="s">
        <v>210</v>
      </c>
      <c r="E283" t="s">
        <v>210</v>
      </c>
    </row>
    <row r="284" spans="1:5">
      <c r="A284" t="s">
        <v>212</v>
      </c>
      <c r="E284" t="s">
        <v>212</v>
      </c>
    </row>
    <row r="285" spans="1:5">
      <c r="A285" t="s">
        <v>48</v>
      </c>
      <c r="E285" t="s">
        <v>48</v>
      </c>
    </row>
    <row r="286" spans="1:5">
      <c r="A286" t="s">
        <v>213</v>
      </c>
      <c r="E286" t="s">
        <v>213</v>
      </c>
    </row>
    <row r="287" spans="1:5">
      <c r="A287" t="s">
        <v>214</v>
      </c>
      <c r="E287" t="s">
        <v>214</v>
      </c>
    </row>
    <row r="288" spans="1:5">
      <c r="A288" t="s">
        <v>215</v>
      </c>
      <c r="E288" t="s">
        <v>215</v>
      </c>
    </row>
    <row r="289" spans="1:5">
      <c r="A289" t="s">
        <v>22</v>
      </c>
      <c r="E289" t="s">
        <v>22</v>
      </c>
    </row>
    <row r="290" spans="1:5">
      <c r="A290" t="s">
        <v>212</v>
      </c>
      <c r="E290" t="s">
        <v>212</v>
      </c>
    </row>
    <row r="291" spans="1:5">
      <c r="A291" t="s">
        <v>51</v>
      </c>
    </row>
    <row r="292" spans="1:5">
      <c r="A292" t="s">
        <v>216</v>
      </c>
      <c r="E292" t="s">
        <v>216</v>
      </c>
    </row>
    <row r="293" spans="1:5">
      <c r="A293" t="s">
        <v>217</v>
      </c>
      <c r="E293" t="s">
        <v>217</v>
      </c>
    </row>
    <row r="294" spans="1:5">
      <c r="A294" t="s">
        <v>184</v>
      </c>
      <c r="E294" t="s">
        <v>184</v>
      </c>
    </row>
    <row r="295" spans="1:5">
      <c r="A295" t="s">
        <v>218</v>
      </c>
      <c r="E295" t="s">
        <v>218</v>
      </c>
    </row>
    <row r="296" spans="1:5">
      <c r="A296" t="s">
        <v>219</v>
      </c>
      <c r="E296" t="s">
        <v>219</v>
      </c>
    </row>
    <row r="297" spans="1:5">
      <c r="A297" t="s">
        <v>1</v>
      </c>
      <c r="E297" t="s">
        <v>1</v>
      </c>
    </row>
    <row r="298" spans="1:5">
      <c r="A298" t="s">
        <v>51</v>
      </c>
    </row>
    <row r="299" spans="1:5">
      <c r="A299" t="s">
        <v>220</v>
      </c>
      <c r="E299" t="s">
        <v>220</v>
      </c>
    </row>
    <row r="300" spans="1:5">
      <c r="A300" t="s">
        <v>221</v>
      </c>
      <c r="E300" t="s">
        <v>221</v>
      </c>
    </row>
    <row r="301" spans="1:5">
      <c r="A301" t="s">
        <v>222</v>
      </c>
      <c r="E301" t="s">
        <v>222</v>
      </c>
    </row>
    <row r="302" spans="1:5">
      <c r="A302" t="s">
        <v>222</v>
      </c>
      <c r="E302" t="s">
        <v>222</v>
      </c>
    </row>
    <row r="303" spans="1:5">
      <c r="A303" t="s">
        <v>223</v>
      </c>
      <c r="E303" t="s">
        <v>223</v>
      </c>
    </row>
    <row r="304" spans="1:5">
      <c r="A304" t="s">
        <v>224</v>
      </c>
      <c r="E304" t="s">
        <v>224</v>
      </c>
    </row>
    <row r="305" spans="1:5">
      <c r="A305" t="s">
        <v>225</v>
      </c>
      <c r="E305" t="s">
        <v>225</v>
      </c>
    </row>
    <row r="306" spans="1:5">
      <c r="A306" t="s">
        <v>226</v>
      </c>
      <c r="E306" t="s">
        <v>226</v>
      </c>
    </row>
    <row r="307" spans="1:5">
      <c r="A307" t="s">
        <v>227</v>
      </c>
      <c r="E307" t="s">
        <v>227</v>
      </c>
    </row>
    <row r="308" spans="1:5">
      <c r="A308" t="s">
        <v>0</v>
      </c>
      <c r="E308" t="s">
        <v>0</v>
      </c>
    </row>
    <row r="309" spans="1:5">
      <c r="A309" t="s">
        <v>51</v>
      </c>
    </row>
    <row r="310" spans="1:5">
      <c r="A310" t="s">
        <v>228</v>
      </c>
      <c r="E310" t="s">
        <v>228</v>
      </c>
    </row>
    <row r="311" spans="1:5">
      <c r="A311" t="s">
        <v>229</v>
      </c>
      <c r="E311" t="s">
        <v>229</v>
      </c>
    </row>
    <row r="312" spans="1:5">
      <c r="A312" t="s">
        <v>230</v>
      </c>
      <c r="E312" t="s">
        <v>230</v>
      </c>
    </row>
    <row r="315" spans="1:5">
      <c r="D315" t="s">
        <v>231</v>
      </c>
    </row>
    <row r="316" spans="1:5">
      <c r="A316" t="s">
        <v>54</v>
      </c>
      <c r="E316" t="s">
        <v>54</v>
      </c>
    </row>
    <row r="317" spans="1:5">
      <c r="A317" t="s">
        <v>60</v>
      </c>
      <c r="E317" t="s">
        <v>60</v>
      </c>
    </row>
    <row r="319" spans="1:5">
      <c r="A319" t="s">
        <v>55</v>
      </c>
      <c r="E319" t="s">
        <v>55</v>
      </c>
    </row>
    <row r="320" spans="1:5">
      <c r="A320" t="s">
        <v>61</v>
      </c>
      <c r="E320" t="s">
        <v>61</v>
      </c>
    </row>
    <row r="322" spans="1:5">
      <c r="A322" t="s">
        <v>56</v>
      </c>
      <c r="E322" t="s">
        <v>56</v>
      </c>
    </row>
    <row r="323" spans="1:5">
      <c r="A323" t="s">
        <v>48</v>
      </c>
      <c r="E323" t="s">
        <v>48</v>
      </c>
    </row>
    <row r="325" spans="1:5">
      <c r="A325" t="s">
        <v>57</v>
      </c>
      <c r="E325" t="s">
        <v>57</v>
      </c>
    </row>
    <row r="327" spans="1:5">
      <c r="A327" t="s">
        <v>34</v>
      </c>
      <c r="E327" t="s">
        <v>34</v>
      </c>
    </row>
    <row r="328" spans="1:5">
      <c r="A328" t="s">
        <v>49</v>
      </c>
      <c r="E328" t="s">
        <v>49</v>
      </c>
    </row>
    <row r="329" spans="1:5">
      <c r="A329" t="s">
        <v>63</v>
      </c>
      <c r="E329" t="s">
        <v>63</v>
      </c>
    </row>
    <row r="330" spans="1:5">
      <c r="A330" t="s">
        <v>64</v>
      </c>
      <c r="E330" t="s">
        <v>64</v>
      </c>
    </row>
    <row r="331" spans="1:5">
      <c r="A331" t="s">
        <v>65</v>
      </c>
      <c r="E331" t="s">
        <v>65</v>
      </c>
    </row>
    <row r="332" spans="1:5">
      <c r="A332" t="s">
        <v>66</v>
      </c>
      <c r="E332" t="s">
        <v>66</v>
      </c>
    </row>
    <row r="333" spans="1:5">
      <c r="A333" t="s">
        <v>68</v>
      </c>
      <c r="E333" t="s">
        <v>68</v>
      </c>
    </row>
    <row r="334" spans="1:5">
      <c r="A334" t="s">
        <v>70</v>
      </c>
      <c r="E334" t="s">
        <v>70</v>
      </c>
    </row>
    <row r="335" spans="1:5">
      <c r="A335" t="s">
        <v>71</v>
      </c>
      <c r="E335" t="s">
        <v>71</v>
      </c>
    </row>
    <row r="336" spans="1:5">
      <c r="A336" t="s">
        <v>73</v>
      </c>
      <c r="E336" t="s">
        <v>73</v>
      </c>
    </row>
    <row r="337" spans="1:5">
      <c r="A337" t="s">
        <v>74</v>
      </c>
      <c r="E337" t="s">
        <v>74</v>
      </c>
    </row>
    <row r="338" spans="1:5">
      <c r="A338" t="s">
        <v>76</v>
      </c>
      <c r="E338" t="s">
        <v>76</v>
      </c>
    </row>
    <row r="339" spans="1:5">
      <c r="A339" t="s">
        <v>77</v>
      </c>
      <c r="E339" t="s">
        <v>77</v>
      </c>
    </row>
    <row r="340" spans="1:5">
      <c r="A340" t="s">
        <v>79</v>
      </c>
      <c r="E340" t="s">
        <v>79</v>
      </c>
    </row>
    <row r="341" spans="1:5">
      <c r="A341" t="s">
        <v>80</v>
      </c>
      <c r="E341" t="s">
        <v>80</v>
      </c>
    </row>
    <row r="342" spans="1:5">
      <c r="A342" t="s">
        <v>82</v>
      </c>
      <c r="E342" t="s">
        <v>82</v>
      </c>
    </row>
    <row r="343" spans="1:5">
      <c r="A343" t="s">
        <v>84</v>
      </c>
      <c r="E343" t="s">
        <v>84</v>
      </c>
    </row>
    <row r="344" spans="1:5">
      <c r="A344" t="s">
        <v>86</v>
      </c>
      <c r="E344" t="s">
        <v>86</v>
      </c>
    </row>
    <row r="345" spans="1:5">
      <c r="A345" t="s">
        <v>87</v>
      </c>
      <c r="E345" t="s">
        <v>87</v>
      </c>
    </row>
    <row r="346" spans="1:5">
      <c r="A346" t="s">
        <v>88</v>
      </c>
      <c r="E346" t="s">
        <v>88</v>
      </c>
    </row>
    <row r="347" spans="1:5">
      <c r="A347" t="s">
        <v>89</v>
      </c>
      <c r="E347" t="s">
        <v>89</v>
      </c>
    </row>
    <row r="348" spans="1:5">
      <c r="A348" t="s">
        <v>90</v>
      </c>
      <c r="E348" t="s">
        <v>90</v>
      </c>
    </row>
    <row r="349" spans="1:5">
      <c r="A349" t="s">
        <v>91</v>
      </c>
      <c r="E349" t="s">
        <v>91</v>
      </c>
    </row>
    <row r="350" spans="1:5">
      <c r="A350" t="s">
        <v>92</v>
      </c>
      <c r="E350" t="s">
        <v>92</v>
      </c>
    </row>
    <row r="351" spans="1:5">
      <c r="A351" t="s">
        <v>93</v>
      </c>
      <c r="E351" t="s">
        <v>93</v>
      </c>
    </row>
    <row r="354" spans="1:5">
      <c r="A354" t="s">
        <v>58</v>
      </c>
      <c r="E354" t="s">
        <v>58</v>
      </c>
    </row>
    <row r="355" spans="1:5">
      <c r="A355" t="s">
        <v>62</v>
      </c>
      <c r="E355" t="s">
        <v>62</v>
      </c>
    </row>
    <row r="357" spans="1:5">
      <c r="A357" t="s">
        <v>59</v>
      </c>
      <c r="E357" t="s">
        <v>59</v>
      </c>
    </row>
    <row r="359" spans="1:5">
      <c r="A359" t="s">
        <v>54</v>
      </c>
      <c r="E359" t="s">
        <v>54</v>
      </c>
    </row>
    <row r="361" spans="1:5">
      <c r="A361" t="s">
        <v>67</v>
      </c>
      <c r="E361" t="s">
        <v>67</v>
      </c>
    </row>
    <row r="362" spans="1:5">
      <c r="A362" t="s">
        <v>69</v>
      </c>
      <c r="E362" t="s">
        <v>69</v>
      </c>
    </row>
    <row r="363" spans="1:5">
      <c r="A363" t="s">
        <v>72</v>
      </c>
      <c r="E363" t="s">
        <v>72</v>
      </c>
    </row>
    <row r="364" spans="1:5">
      <c r="A364" t="s">
        <v>75</v>
      </c>
      <c r="E364" t="s">
        <v>75</v>
      </c>
    </row>
    <row r="365" spans="1:5">
      <c r="A365" t="s">
        <v>78</v>
      </c>
      <c r="E365" t="s">
        <v>78</v>
      </c>
    </row>
    <row r="366" spans="1:5">
      <c r="A366" t="s">
        <v>81</v>
      </c>
      <c r="E366" t="s">
        <v>81</v>
      </c>
    </row>
    <row r="367" spans="1:5">
      <c r="A367" t="s">
        <v>83</v>
      </c>
      <c r="E367" t="s">
        <v>83</v>
      </c>
    </row>
    <row r="368" spans="1:5">
      <c r="A368" t="s">
        <v>85</v>
      </c>
      <c r="E368" t="s">
        <v>85</v>
      </c>
    </row>
    <row r="371" spans="1:5">
      <c r="A371" t="s">
        <v>22</v>
      </c>
      <c r="E371" t="s">
        <v>22</v>
      </c>
    </row>
    <row r="374" spans="1:5">
      <c r="D374" t="s">
        <v>232</v>
      </c>
    </row>
    <row r="375" spans="1:5">
      <c r="A375" t="s">
        <v>233</v>
      </c>
      <c r="E375" t="s">
        <v>233</v>
      </c>
    </row>
    <row r="376" spans="1:5">
      <c r="A376" t="s">
        <v>234</v>
      </c>
      <c r="E376" t="s">
        <v>234</v>
      </c>
    </row>
    <row r="377" spans="1:5">
      <c r="A377" t="s">
        <v>235</v>
      </c>
      <c r="E377" t="s">
        <v>235</v>
      </c>
    </row>
    <row r="378" spans="1:5">
      <c r="A378" t="s">
        <v>236</v>
      </c>
      <c r="E378" t="s">
        <v>236</v>
      </c>
    </row>
    <row r="379" spans="1:5">
      <c r="A379" t="s">
        <v>237</v>
      </c>
      <c r="E379" t="s">
        <v>237</v>
      </c>
    </row>
    <row r="381" spans="1:5">
      <c r="A381" t="s">
        <v>238</v>
      </c>
      <c r="E381" t="s">
        <v>238</v>
      </c>
    </row>
    <row r="382" spans="1:5">
      <c r="A382" t="s">
        <v>239</v>
      </c>
      <c r="E382" t="s">
        <v>239</v>
      </c>
    </row>
    <row r="384" spans="1:5">
      <c r="A384" t="s">
        <v>240</v>
      </c>
      <c r="E384" t="s">
        <v>240</v>
      </c>
    </row>
    <row r="385" spans="1:5">
      <c r="A385" t="s">
        <v>241</v>
      </c>
      <c r="E385" t="s">
        <v>241</v>
      </c>
    </row>
    <row r="387" spans="1:5">
      <c r="A387" t="s">
        <v>242</v>
      </c>
      <c r="E387" t="s">
        <v>242</v>
      </c>
    </row>
    <row r="388" spans="1:5">
      <c r="A388" t="s">
        <v>243</v>
      </c>
      <c r="E388" t="s">
        <v>243</v>
      </c>
    </row>
    <row r="390" spans="1:5">
      <c r="A390" t="s">
        <v>244</v>
      </c>
      <c r="E390" t="s">
        <v>244</v>
      </c>
    </row>
    <row r="391" spans="1:5">
      <c r="A391" t="s">
        <v>245</v>
      </c>
      <c r="E391" t="s">
        <v>245</v>
      </c>
    </row>
    <row r="393" spans="1:5">
      <c r="A393" t="s">
        <v>246</v>
      </c>
      <c r="E393" t="s">
        <v>246</v>
      </c>
    </row>
    <row r="394" spans="1:5">
      <c r="A394" t="s">
        <v>247</v>
      </c>
      <c r="E394" t="s">
        <v>247</v>
      </c>
    </row>
    <row r="396" spans="1:5">
      <c r="A396" t="s">
        <v>248</v>
      </c>
      <c r="E396" t="s">
        <v>248</v>
      </c>
    </row>
    <row r="397" spans="1:5">
      <c r="A397" t="s">
        <v>249</v>
      </c>
      <c r="B397" t="s">
        <v>250</v>
      </c>
      <c r="E397" t="s">
        <v>250</v>
      </c>
    </row>
    <row r="398" spans="1:5">
      <c r="B398" t="s">
        <v>251</v>
      </c>
      <c r="E398" t="s">
        <v>251</v>
      </c>
    </row>
    <row r="399" spans="1:5">
      <c r="B399" t="s">
        <v>252</v>
      </c>
      <c r="E399" t="s">
        <v>252</v>
      </c>
    </row>
    <row r="400" spans="1:5">
      <c r="B400" t="s">
        <v>253</v>
      </c>
      <c r="E400" t="s">
        <v>253</v>
      </c>
    </row>
    <row r="402" spans="1:5">
      <c r="A402" t="s">
        <v>236</v>
      </c>
      <c r="E402" t="s">
        <v>236</v>
      </c>
    </row>
    <row r="403" spans="1:5">
      <c r="A403" t="s">
        <v>237</v>
      </c>
      <c r="E403" t="s">
        <v>237</v>
      </c>
    </row>
    <row r="405" spans="1:5">
      <c r="A405" t="s">
        <v>238</v>
      </c>
      <c r="E405" t="s">
        <v>238</v>
      </c>
    </row>
    <row r="406" spans="1:5">
      <c r="A406" t="s">
        <v>239</v>
      </c>
      <c r="E406" t="s">
        <v>239</v>
      </c>
    </row>
    <row r="408" spans="1:5">
      <c r="A408" t="s">
        <v>240</v>
      </c>
      <c r="E408" t="s">
        <v>240</v>
      </c>
    </row>
    <row r="409" spans="1:5">
      <c r="A409" t="s">
        <v>254</v>
      </c>
      <c r="E409" t="s">
        <v>254</v>
      </c>
    </row>
    <row r="411" spans="1:5">
      <c r="A411" t="s">
        <v>242</v>
      </c>
      <c r="E411" t="s">
        <v>242</v>
      </c>
    </row>
    <row r="412" spans="1:5">
      <c r="A412" t="s">
        <v>243</v>
      </c>
      <c r="E412" t="s">
        <v>243</v>
      </c>
    </row>
    <row r="414" spans="1:5">
      <c r="A414" t="s">
        <v>244</v>
      </c>
      <c r="E414" t="s">
        <v>244</v>
      </c>
    </row>
    <row r="415" spans="1:5">
      <c r="A415" t="s">
        <v>245</v>
      </c>
      <c r="E415" t="s">
        <v>245</v>
      </c>
    </row>
    <row r="417" spans="1:5">
      <c r="A417" t="s">
        <v>246</v>
      </c>
      <c r="E417" t="s">
        <v>246</v>
      </c>
    </row>
    <row r="418" spans="1:5">
      <c r="A418" t="s">
        <v>247</v>
      </c>
      <c r="E418" t="s">
        <v>247</v>
      </c>
    </row>
    <row r="422" spans="1:5">
      <c r="D422" t="s">
        <v>255</v>
      </c>
    </row>
    <row r="423" spans="1:5">
      <c r="A423" t="s">
        <v>256</v>
      </c>
      <c r="E423" t="s">
        <v>256</v>
      </c>
    </row>
    <row r="424" spans="1:5">
      <c r="A424" t="s">
        <v>234</v>
      </c>
      <c r="E424" t="s">
        <v>234</v>
      </c>
    </row>
    <row r="425" spans="1:5">
      <c r="A425" t="s">
        <v>235</v>
      </c>
      <c r="E425" t="s">
        <v>235</v>
      </c>
    </row>
    <row r="426" spans="1:5">
      <c r="A426" t="s">
        <v>257</v>
      </c>
      <c r="E426" t="s">
        <v>257</v>
      </c>
    </row>
    <row r="427" spans="1:5">
      <c r="A427" t="s">
        <v>250</v>
      </c>
      <c r="E427" t="s">
        <v>250</v>
      </c>
    </row>
    <row r="428" spans="1:5">
      <c r="A428" t="s">
        <v>236</v>
      </c>
      <c r="E428" t="s">
        <v>236</v>
      </c>
    </row>
    <row r="429" spans="1:5">
      <c r="A429" t="s">
        <v>258</v>
      </c>
      <c r="E429" t="s">
        <v>258</v>
      </c>
    </row>
    <row r="431" spans="1:5">
      <c r="A431" t="s">
        <v>259</v>
      </c>
      <c r="E431" t="s">
        <v>259</v>
      </c>
    </row>
    <row r="432" spans="1:5">
      <c r="A432" t="s">
        <v>260</v>
      </c>
      <c r="B432" t="s">
        <v>261</v>
      </c>
      <c r="D432" t="s">
        <v>262</v>
      </c>
      <c r="E432" t="s">
        <v>261</v>
      </c>
    </row>
    <row r="433" spans="1:5">
      <c r="B433" t="s">
        <v>263</v>
      </c>
      <c r="E433" t="s">
        <v>263</v>
      </c>
    </row>
    <row r="434" spans="1:5">
      <c r="B434" t="s">
        <v>264</v>
      </c>
      <c r="E434" t="s">
        <v>264</v>
      </c>
    </row>
    <row r="436" spans="1:5">
      <c r="A436" t="s">
        <v>265</v>
      </c>
      <c r="E436" t="s">
        <v>265</v>
      </c>
    </row>
    <row r="437" spans="1:5">
      <c r="A437" t="s">
        <v>266</v>
      </c>
      <c r="E437" t="s">
        <v>266</v>
      </c>
    </row>
    <row r="439" spans="1:5">
      <c r="A439" t="s">
        <v>267</v>
      </c>
      <c r="E439" t="s">
        <v>267</v>
      </c>
    </row>
    <row r="440" spans="1:5">
      <c r="A440" t="s">
        <v>268</v>
      </c>
      <c r="E440" t="s">
        <v>268</v>
      </c>
    </row>
    <row r="442" spans="1:5">
      <c r="A442" t="s">
        <v>269</v>
      </c>
      <c r="E442" t="s">
        <v>269</v>
      </c>
    </row>
    <row r="443" spans="1:5">
      <c r="A443" t="s">
        <v>270</v>
      </c>
      <c r="E443" t="s">
        <v>270</v>
      </c>
    </row>
    <row r="445" spans="1:5">
      <c r="A445" t="s">
        <v>271</v>
      </c>
      <c r="E445" t="s">
        <v>271</v>
      </c>
    </row>
    <row r="446" spans="1:5">
      <c r="A446" t="s">
        <v>272</v>
      </c>
      <c r="E446" t="s">
        <v>272</v>
      </c>
    </row>
    <row r="448" spans="1:5">
      <c r="A448" t="s">
        <v>273</v>
      </c>
      <c r="E448" t="s">
        <v>273</v>
      </c>
    </row>
    <row r="449" spans="1:5">
      <c r="A449" t="s">
        <v>274</v>
      </c>
      <c r="E449" t="s">
        <v>274</v>
      </c>
    </row>
    <row r="451" spans="1:5">
      <c r="A451" t="s">
        <v>275</v>
      </c>
      <c r="E451" t="s">
        <v>275</v>
      </c>
    </row>
    <row r="452" spans="1:5">
      <c r="A452" t="s">
        <v>274</v>
      </c>
      <c r="E452" t="s">
        <v>274</v>
      </c>
    </row>
    <row r="454" spans="1:5">
      <c r="A454" t="s">
        <v>276</v>
      </c>
      <c r="E454" t="s">
        <v>276</v>
      </c>
    </row>
    <row r="455" spans="1:5">
      <c r="A455" t="s">
        <v>277</v>
      </c>
      <c r="E455" t="s">
        <v>277</v>
      </c>
    </row>
    <row r="457" spans="1:5">
      <c r="A457" t="s">
        <v>278</v>
      </c>
      <c r="E457" t="s">
        <v>278</v>
      </c>
    </row>
    <row r="458" spans="1:5">
      <c r="A458" t="s">
        <v>279</v>
      </c>
      <c r="E458" t="s">
        <v>279</v>
      </c>
    </row>
    <row r="460" spans="1:5">
      <c r="A460" t="s">
        <v>280</v>
      </c>
      <c r="E460" t="s">
        <v>280</v>
      </c>
    </row>
    <row r="461" spans="1:5">
      <c r="A461" t="s">
        <v>281</v>
      </c>
      <c r="E461" t="s">
        <v>281</v>
      </c>
    </row>
    <row r="463" spans="1:5">
      <c r="A463" t="s">
        <v>282</v>
      </c>
      <c r="E463" t="s">
        <v>282</v>
      </c>
    </row>
    <row r="464" spans="1:5">
      <c r="A464" t="s">
        <v>283</v>
      </c>
      <c r="B464" t="s">
        <v>284</v>
      </c>
      <c r="E464" t="s">
        <v>284</v>
      </c>
    </row>
    <row r="465" spans="1:5">
      <c r="B465" t="s">
        <v>285</v>
      </c>
      <c r="E465" t="s">
        <v>285</v>
      </c>
    </row>
    <row r="466" spans="1:5">
      <c r="B466" t="s">
        <v>51</v>
      </c>
    </row>
    <row r="467" spans="1:5">
      <c r="A467" t="s">
        <v>286</v>
      </c>
      <c r="E467" t="s">
        <v>286</v>
      </c>
    </row>
    <row r="468" spans="1:5">
      <c r="A468" t="s">
        <v>287</v>
      </c>
      <c r="B468" t="s">
        <v>288</v>
      </c>
      <c r="E468" t="s">
        <v>288</v>
      </c>
    </row>
    <row r="469" spans="1:5">
      <c r="B469" t="s">
        <v>289</v>
      </c>
      <c r="E469" t="s">
        <v>289</v>
      </c>
    </row>
    <row r="470" spans="1:5">
      <c r="B470" t="s">
        <v>290</v>
      </c>
      <c r="E470" t="s">
        <v>290</v>
      </c>
    </row>
    <row r="472" spans="1:5">
      <c r="A472" t="s">
        <v>291</v>
      </c>
      <c r="E472" t="s">
        <v>291</v>
      </c>
    </row>
    <row r="473" spans="1:5">
      <c r="A473" t="s">
        <v>292</v>
      </c>
      <c r="E473" t="s">
        <v>292</v>
      </c>
    </row>
    <row r="475" spans="1:5">
      <c r="A475" t="s">
        <v>293</v>
      </c>
      <c r="E475" t="s">
        <v>293</v>
      </c>
    </row>
    <row r="476" spans="1:5">
      <c r="A476" t="s">
        <v>294</v>
      </c>
      <c r="E476" t="s">
        <v>294</v>
      </c>
    </row>
    <row r="478" spans="1:5">
      <c r="A478" t="s">
        <v>295</v>
      </c>
      <c r="E478" t="s">
        <v>295</v>
      </c>
    </row>
    <row r="479" spans="1:5">
      <c r="A479" t="s">
        <v>296</v>
      </c>
      <c r="B479" t="s">
        <v>297</v>
      </c>
      <c r="E479" t="s">
        <v>297</v>
      </c>
    </row>
    <row r="480" spans="1:5">
      <c r="B480" t="s">
        <v>298</v>
      </c>
      <c r="E480" t="s">
        <v>298</v>
      </c>
    </row>
    <row r="481" spans="1:5">
      <c r="B481" t="s">
        <v>299</v>
      </c>
      <c r="E481" t="s">
        <v>299</v>
      </c>
    </row>
    <row r="482" spans="1:5">
      <c r="B482" t="s">
        <v>300</v>
      </c>
      <c r="E482" t="s">
        <v>300</v>
      </c>
    </row>
    <row r="483" spans="1:5">
      <c r="B483" t="s">
        <v>301</v>
      </c>
      <c r="E483" t="s">
        <v>301</v>
      </c>
    </row>
    <row r="484" spans="1:5">
      <c r="B484" t="s">
        <v>302</v>
      </c>
      <c r="E484" t="s">
        <v>302</v>
      </c>
    </row>
    <row r="486" spans="1:5">
      <c r="A486" t="s">
        <v>303</v>
      </c>
      <c r="E486" t="s">
        <v>303</v>
      </c>
    </row>
    <row r="487" spans="1:5">
      <c r="A487" t="s">
        <v>304</v>
      </c>
      <c r="E487" t="s">
        <v>304</v>
      </c>
    </row>
    <row r="489" spans="1:5">
      <c r="A489" t="s">
        <v>305</v>
      </c>
      <c r="E489" t="s">
        <v>305</v>
      </c>
    </row>
    <row r="490" spans="1:5">
      <c r="A490" t="s">
        <v>306</v>
      </c>
      <c r="E490" t="s">
        <v>306</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ALfutur_Word_Template" ma:contentTypeID="0x0101002A64EC32AAF3FC45AAF4AFE0788CD14D012A00E74E43AE080EF6489EE4A143D8168F15" ma:contentTypeVersion="24" ma:contentTypeDescription="Neues Word Dokument erstellen" ma:contentTypeScope="" ma:versionID="5fdda4cbfc56b9d69704929499a83f0c">
  <xsd:schema xmlns:xsd="http://www.w3.org/2001/XMLSchema" xmlns:xs="http://www.w3.org/2001/XMLSchema" xmlns:p="http://schemas.microsoft.com/office/2006/metadata/properties" xmlns:ns1="http://schemas.microsoft.com/sharepoint/v3" xmlns:ns2="8fc26d16-31a9-4b07-b482-aec436312016" xmlns:ns3="d6637c99-d69e-4b94-8442-97cbc6332c3f" xmlns:ns4="http://schemas.microsoft.com/sharepoint/v3/fields" xmlns:ns5="http://schemas.microsoft.com/sharepoint/v4" targetNamespace="http://schemas.microsoft.com/office/2006/metadata/properties" ma:root="true" ma:fieldsID="c11daa912847518d45bd56196a3e8cb3" ns1:_="" ns2:_="" ns3:_="" ns4:_="" ns5:_="">
    <xsd:import namespace="http://schemas.microsoft.com/sharepoint/v3"/>
    <xsd:import namespace="8fc26d16-31a9-4b07-b482-aec436312016"/>
    <xsd:import namespace="d6637c99-d69e-4b94-8442-97cbc6332c3f"/>
    <xsd:import namespace="http://schemas.microsoft.com/sharepoint/v3/fields"/>
    <xsd:import namespace="http://schemas.microsoft.com/sharepoint/v4"/>
    <xsd:element name="properties">
      <xsd:complexType>
        <xsd:sequence>
          <xsd:element name="documentManagement">
            <xsd:complexType>
              <xsd:all>
                <xsd:element ref="ns2:Hermes-Phase" minOccurs="0"/>
                <xsd:element ref="ns2:Hermes-Module" minOccurs="0"/>
                <xsd:element ref="ns2:Hermes-Result" minOccurs="0"/>
                <xsd:element ref="ns2:Hermes-Status"/>
                <xsd:element ref="ns2:Hermes-Classification"/>
                <xsd:element ref="ns2:Hermes-Project_x0020_name"/>
                <xsd:element ref="ns2:Hermes-Project_x0020_sponsor"/>
                <xsd:element ref="ns2:Hermes-Project_x0020_manager"/>
                <xsd:element ref="ns3:A_PoC" minOccurs="0"/>
                <xsd:element ref="ns4:_Version" minOccurs="0"/>
                <xsd:element ref="ns1:_dlc_ExpireDateSaved" minOccurs="0"/>
                <xsd:element ref="ns1:_dlc_ExpireDate" minOccurs="0"/>
                <xsd:element ref="ns1:_dlc_Exempt" minOccurs="0"/>
                <xsd:element ref="ns5: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Ursprüngliches Ablaufdatum" ma:hidden="true" ma:internalName="_dlc_ExpireDateSaved" ma:readOnly="true">
      <xsd:simpleType>
        <xsd:restriction base="dms:DateTime"/>
      </xsd:simpleType>
    </xsd:element>
    <xsd:element name="_dlc_ExpireDate" ma:index="20" nillable="true" ma:displayName="Ablaufdatum" ma:description="" ma:hidden="true" ma:indexed="true" ma:internalName="_dlc_ExpireDate" ma:readOnly="true">
      <xsd:simpleType>
        <xsd:restriction base="dms:DateTime"/>
      </xsd:simpleType>
    </xsd:element>
    <xsd:element name="_dlc_Exempt" ma:index="21"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26d16-31a9-4b07-b482-aec436312016" elementFormDefault="qualified">
    <xsd:import namespace="http://schemas.microsoft.com/office/2006/documentManagement/types"/>
    <xsd:import namespace="http://schemas.microsoft.com/office/infopath/2007/PartnerControls"/>
    <xsd:element name="Hermes-Phase" ma:index="8" nillable="true" ma:displayName="Phase" ma:list="{593da28a-33b6-46bb-b153-ec14d58aa460}" ma:internalName="Hermes_x002d_Pha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Module" ma:index="9" nillable="true" ma:displayName="Modul" ma:list="{bf1c9fe1-0077-4d0c-9143-7a7b676550ef}" ma:internalName="Hermes_x002d_Modul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Result" ma:index="10" nillable="true" ma:displayName="Ergebnis" ma:list="{174c3b75-2346-41d7-8bd2-5d087d4793bc}" ma:internalName="Hermes_x002d_Result" ma:readOnly="false" ma:showField="Title">
      <xsd:simpleType>
        <xsd:restriction base="dms:Lookup"/>
      </xsd:simpleType>
    </xsd:element>
    <xsd:element name="Hermes-Status" ma:index="11" ma:displayName="Status" ma:default="In Arbeit" ma:format="Dropdown" ma:internalName="Hermes_x002d_Status">
      <xsd:simpleType>
        <xsd:restriction base="dms:Choice">
          <xsd:enumeration value="In Arbeit"/>
          <xsd:enumeration value="QS NOVO"/>
          <xsd:enumeration value="Review SECO/ALK"/>
          <xsd:enumeration value="In Abnahme"/>
          <xsd:enumeration value="Abgenommen"/>
          <xsd:enumeration value="Obsolet"/>
        </xsd:restriction>
      </xsd:simpleType>
    </xsd:element>
    <xsd:element name="Hermes-Classification" ma:index="12" ma:displayName="Klassifizierung" ma:default="Intern" ma:format="Dropdown" ma:internalName="Hermes_x002d_Classification">
      <xsd:simpleType>
        <xsd:restriction base="dms:Choice">
          <xsd:enumeration value="Nicht klassifiziert"/>
          <xsd:enumeration value="Intern"/>
          <xsd:enumeration value="Vertraulich"/>
          <xsd:enumeration value="GEHEIM"/>
        </xsd:restriction>
      </xsd:simpleType>
    </xsd:element>
    <xsd:element name="Hermes-Project_x0020_name" ma:index="13" ma:displayName="Projektname" ma:default="ASALfutur" ma:internalName="Hermes_x002d_Project_x0020_name">
      <xsd:simpleType>
        <xsd:restriction base="dms:Text"/>
      </xsd:simpleType>
    </xsd:element>
    <xsd:element name="Hermes-Project_x0020_sponsor" ma:index="14" ma:displayName="Auftraggeber" ma:default="Schärli Oliver" ma:internalName="Hermes_x002d_Project_x0020_sponsor" ma:readOnly="false">
      <xsd:simpleType>
        <xsd:restriction base="dms:Text">
          <xsd:maxLength value="255"/>
        </xsd:restriction>
      </xsd:simpleType>
    </xsd:element>
    <xsd:element name="Hermes-Project_x0020_manager" ma:index="15" ma:displayName="Projektleiter" ma:default="Volz Rainer" ma:internalName="Hermes_x002d_Project_x0020_manager">
      <xsd:simpleType>
        <xsd:restriction base="dms:Text"/>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37c99-d69e-4b94-8442-97cbc6332c3f" elementFormDefault="qualified">
    <xsd:import namespace="http://schemas.microsoft.com/office/2006/documentManagement/types"/>
    <xsd:import namespace="http://schemas.microsoft.com/office/infopath/2007/PartnerControls"/>
    <xsd:element name="A_PoC" ma:index="16" nillable="true" ma:displayName="A_PoC" ma:internalName="A_Po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7"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ermes-Project_x0020_sponsor xmlns="8fc26d16-31a9-4b07-b482-aec436312016">Schärli Oliver</Hermes-Project_x0020_sponsor>
    <_Version xmlns="http://schemas.microsoft.com/sharepoint/v3/fields" xsi:nil="true"/>
    <Hermes-Classification xmlns="8fc26d16-31a9-4b07-b482-aec436312016">Intern</Hermes-Classification>
    <Hermes-Result xmlns="8fc26d16-31a9-4b07-b482-aec436312016" xsi:nil="true"/>
    <Hermes-Status xmlns="8fc26d16-31a9-4b07-b482-aec436312016">In Arbeit</Hermes-Status>
    <IconOverlay xmlns="http://schemas.microsoft.com/sharepoint/v4" xsi:nil="true"/>
    <Hermes-Phase xmlns="8fc26d16-31a9-4b07-b482-aec436312016">
      <Value>3</Value>
    </Hermes-Phase>
    <Hermes-Module xmlns="8fc26d16-31a9-4b07-b482-aec436312016">
      <Value>8</Value>
    </Hermes-Module>
    <A_PoC xmlns="d6637c99-d69e-4b94-8442-97cbc6332c3f" xsi:nil="true"/>
    <Hermes-Project_x0020_name xmlns="8fc26d16-31a9-4b07-b482-aec436312016">ASALfutur</Hermes-Project_x0020_name>
    <Hermes-Project_x0020_manager xmlns="8fc26d16-31a9-4b07-b482-aec436312016">Volz Rainer</Hermes-Project_x0020_manager>
    <_dlc_ExpireDateSaved xmlns="http://schemas.microsoft.com/sharepoint/v3" xsi:nil="true"/>
    <_dlc_ExpireDate xmlns="http://schemas.microsoft.com/sharepoint/v3">2025-04-04T13:50:32+00:00</_dlc_ExpireDate>
  </documentManagement>
</p:properties>
</file>

<file path=customXml/itemProps1.xml><?xml version="1.0" encoding="utf-8"?>
<ds:datastoreItem xmlns:ds="http://schemas.openxmlformats.org/officeDocument/2006/customXml" ds:itemID="{E97F107C-3CB7-4090-88BE-BE10782A182C}">
  <ds:schemaRefs>
    <ds:schemaRef ds:uri="http://schemas.microsoft.com/sharepoint/v3/contenttype/forms"/>
  </ds:schemaRefs>
</ds:datastoreItem>
</file>

<file path=customXml/itemProps2.xml><?xml version="1.0" encoding="utf-8"?>
<ds:datastoreItem xmlns:ds="http://schemas.openxmlformats.org/officeDocument/2006/customXml" ds:itemID="{97E20AD4-4E6C-410F-B6EA-3051EF3489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26d16-31a9-4b07-b482-aec436312016"/>
    <ds:schemaRef ds:uri="d6637c99-d69e-4b94-8442-97cbc6332c3f"/>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5A3944-571B-461D-B500-792FFC7DA062}">
  <ds:schemaRefs>
    <ds:schemaRef ds:uri="http://purl.org/dc/dcmitype/"/>
    <ds:schemaRef ds:uri="http://schemas.microsoft.com/sharepoint/v3"/>
    <ds:schemaRef ds:uri="d6637c99-d69e-4b94-8442-97cbc6332c3f"/>
    <ds:schemaRef ds:uri="http://purl.org/dc/elements/1.1/"/>
    <ds:schemaRef ds:uri="http://schemas.microsoft.com/sharepoint/v4"/>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schemas.microsoft.com/sharepoint/v3/fields"/>
    <ds:schemaRef ds:uri="8fc26d16-31a9-4b07-b482-aec43631201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1044Xf Instructions</vt:lpstr>
      <vt:lpstr>1044Af Demande</vt:lpstr>
      <vt:lpstr>1044Bf Données de base trav.</vt:lpstr>
      <vt:lpstr>1044Ef Décompte</vt:lpstr>
      <vt:lpstr>Hilfsdaten</vt:lpstr>
      <vt:lpstr>Übersetzungstexte</vt:lpstr>
      <vt:lpstr>'1044Af Demande'!Druckbereich</vt:lpstr>
      <vt:lpstr>'1044Bf Données de base trav.'!Druckbereich</vt:lpstr>
      <vt:lpstr>'1044Bf Données de base trav.'!Drucktitel</vt:lpstr>
      <vt:lpstr>'1044Ef Décompte'!Drucktitel</vt:lpstr>
      <vt:lpstr>'1044Af Demande'!Print_Area</vt:lpstr>
      <vt:lpstr>'1044Bf Données de base trav.'!Print_Area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 Leibacher</dc:creator>
  <dc:description/>
  <cp:lastModifiedBy>Gautschy Dominik SECO</cp:lastModifiedBy>
  <cp:lastPrinted>2023-11-22T12:18:12Z</cp:lastPrinted>
  <dcterms:created xsi:type="dcterms:W3CDTF">2015-06-05T18:19:34Z</dcterms:created>
  <dcterms:modified xsi:type="dcterms:W3CDTF">2024-01-24T08:39:11Z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/sites/704-ASALfutur/Freigegebene Dokumente</vt:lpwstr>
  </property>
  <property fmtid="{D5CDD505-2E9C-101B-9397-08002B2CF9AE}" pid="3" name="ContentTypeId">
    <vt:lpwstr>0x0101002A64EC32AAF3FC45AAF4AFE0788CD14D012A00E74E43AE080EF6489EE4A143D8168F15</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ies>
</file>