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All\config\Desktop\KAE summarische Verfahren inkl. Ferien\Excel Februar 18.2\"/>
    </mc:Choice>
  </mc:AlternateContent>
  <bookViews>
    <workbookView xWindow="0" yWindow="0" windowWidth="28800" windowHeight="11790" tabRatio="773"/>
  </bookViews>
  <sheets>
    <sheet name="Domanda-Conteggio" sheetId="1" r:id="rId1"/>
    <sheet name="Classificazione categ salariali" sheetId="2" r:id="rId2"/>
    <sheet name="Classificazione categ sal - Es." sheetId="11" r:id="rId3"/>
    <sheet name="Spiegazioni importanti" sheetId="14" r:id="rId4"/>
    <sheet name="Auswahllisten" sheetId="13" state="hidden" r:id="rId5"/>
  </sheets>
  <definedNames>
    <definedName name="_xlnm.Print_Area" localSheetId="2">'Classificazione categ sal - Es.'!$A$1:$P$47</definedName>
    <definedName name="_xlnm.Print_Area" localSheetId="1">'Classificazione categ salariali'!$A$1:$P$397</definedName>
    <definedName name="_xlnm.Print_Area" localSheetId="0">'Domanda-Conteggio'!$A$1:$F$74,'Domanda-Conteggio'!$R$1:$AN$45</definedName>
    <definedName name="_xlnm.Print_Area" localSheetId="3">'Spiegazioni importanti'!$A$1:$A$10</definedName>
    <definedName name="_xlnm.Print_Titles" localSheetId="2">'Classificazione categ sal - Es.'!$A:$A,'Classificazione categ sal - Es.'!$3:$7</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85" i="2" l="1"/>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9" i="2"/>
  <c r="Z385" i="2" l="1"/>
  <c r="C4" i="2" s="1"/>
  <c r="R44" i="1"/>
  <c r="AD26" i="1"/>
  <c r="A44" i="1"/>
  <c r="AD9" i="1" l="1"/>
  <c r="AD10" i="1"/>
  <c r="AD6" i="1"/>
  <c r="AD7" i="1"/>
  <c r="AD8" i="1"/>
  <c r="AD5" i="1"/>
  <c r="AH6" i="1"/>
  <c r="AH7" i="1"/>
  <c r="AH8" i="1"/>
  <c r="AH5" i="1"/>
  <c r="AD27" i="1" l="1"/>
  <c r="AD38" i="1"/>
  <c r="AD44" i="1"/>
  <c r="AD37" i="1"/>
  <c r="AH4" i="1" l="1"/>
  <c r="AD4" i="1"/>
  <c r="R4" i="1"/>
  <c r="AE11" i="1"/>
  <c r="M14" i="2"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W14" i="2"/>
  <c r="W15" i="2"/>
  <c r="W16" i="2"/>
  <c r="O16" i="2" s="1"/>
  <c r="W17" i="2"/>
  <c r="O17" i="2" s="1"/>
  <c r="W18" i="2"/>
  <c r="O18" i="2" s="1"/>
  <c r="W19" i="2"/>
  <c r="O19" i="2" s="1"/>
  <c r="W20" i="2"/>
  <c r="O20" i="2" s="1"/>
  <c r="W21" i="2"/>
  <c r="O21" i="2" s="1"/>
  <c r="W22" i="2"/>
  <c r="O22" i="2" s="1"/>
  <c r="W23" i="2"/>
  <c r="O23" i="2" s="1"/>
  <c r="W24" i="2"/>
  <c r="O24" i="2" s="1"/>
  <c r="W25" i="2"/>
  <c r="O25" i="2" s="1"/>
  <c r="W26" i="2"/>
  <c r="O26" i="2" s="1"/>
  <c r="W27" i="2"/>
  <c r="O27" i="2" s="1"/>
  <c r="W28" i="2"/>
  <c r="O28" i="2" s="1"/>
  <c r="W29" i="2"/>
  <c r="O29" i="2" s="1"/>
  <c r="W30" i="2"/>
  <c r="O30" i="2" s="1"/>
  <c r="W31" i="2"/>
  <c r="O31" i="2" s="1"/>
  <c r="W32" i="2"/>
  <c r="O32" i="2" s="1"/>
  <c r="W33" i="2"/>
  <c r="O33" i="2" s="1"/>
  <c r="W34" i="2"/>
  <c r="O34" i="2" s="1"/>
  <c r="W35" i="2"/>
  <c r="O35" i="2" s="1"/>
  <c r="W36" i="2"/>
  <c r="O36" i="2" s="1"/>
  <c r="W37" i="2"/>
  <c r="O37" i="2" s="1"/>
  <c r="W38" i="2"/>
  <c r="O38" i="2" s="1"/>
  <c r="W39" i="2"/>
  <c r="O39" i="2" s="1"/>
  <c r="W40" i="2"/>
  <c r="O40" i="2" s="1"/>
  <c r="W41" i="2"/>
  <c r="O41" i="2" s="1"/>
  <c r="W42" i="2"/>
  <c r="O42" i="2" s="1"/>
  <c r="W43" i="2"/>
  <c r="O43" i="2" s="1"/>
  <c r="W44" i="2"/>
  <c r="O44" i="2" s="1"/>
  <c r="W45" i="2"/>
  <c r="O45" i="2" s="1"/>
  <c r="W46" i="2"/>
  <c r="O46" i="2" s="1"/>
  <c r="W47" i="2"/>
  <c r="O47" i="2" s="1"/>
  <c r="W48" i="2"/>
  <c r="O48" i="2" s="1"/>
  <c r="W49" i="2"/>
  <c r="O49" i="2" s="1"/>
  <c r="W50" i="2"/>
  <c r="O50" i="2" s="1"/>
  <c r="W51" i="2"/>
  <c r="O51" i="2" s="1"/>
  <c r="W52" i="2"/>
  <c r="O52" i="2" s="1"/>
  <c r="W53" i="2"/>
  <c r="O53" i="2" s="1"/>
  <c r="W54" i="2"/>
  <c r="O54" i="2" s="1"/>
  <c r="W55" i="2"/>
  <c r="O55" i="2" s="1"/>
  <c r="W56" i="2"/>
  <c r="O56" i="2" s="1"/>
  <c r="W57" i="2"/>
  <c r="O57" i="2" s="1"/>
  <c r="W58" i="2"/>
  <c r="O58" i="2" s="1"/>
  <c r="W59" i="2"/>
  <c r="O59" i="2" s="1"/>
  <c r="W60" i="2"/>
  <c r="O60" i="2" s="1"/>
  <c r="W61" i="2"/>
  <c r="O61" i="2" s="1"/>
  <c r="W62" i="2"/>
  <c r="O62" i="2" s="1"/>
  <c r="W63" i="2"/>
  <c r="O63" i="2" s="1"/>
  <c r="W64" i="2"/>
  <c r="O64" i="2" s="1"/>
  <c r="W65" i="2"/>
  <c r="O65" i="2" s="1"/>
  <c r="W66" i="2"/>
  <c r="O66" i="2" s="1"/>
  <c r="W67" i="2"/>
  <c r="O67" i="2" s="1"/>
  <c r="W68" i="2"/>
  <c r="O68" i="2" s="1"/>
  <c r="W69" i="2"/>
  <c r="O69" i="2" s="1"/>
  <c r="W70" i="2"/>
  <c r="O70" i="2" s="1"/>
  <c r="W71" i="2"/>
  <c r="O71" i="2" s="1"/>
  <c r="W72" i="2"/>
  <c r="O72" i="2" s="1"/>
  <c r="W73" i="2"/>
  <c r="O73" i="2" s="1"/>
  <c r="W74" i="2"/>
  <c r="O74" i="2" s="1"/>
  <c r="W75" i="2"/>
  <c r="O75" i="2" s="1"/>
  <c r="W76" i="2"/>
  <c r="O76" i="2" s="1"/>
  <c r="W77" i="2"/>
  <c r="O77" i="2" s="1"/>
  <c r="W78" i="2"/>
  <c r="O78" i="2" s="1"/>
  <c r="W79" i="2"/>
  <c r="O79" i="2" s="1"/>
  <c r="W80" i="2"/>
  <c r="O80" i="2" s="1"/>
  <c r="W81" i="2"/>
  <c r="O81" i="2" s="1"/>
  <c r="W82" i="2"/>
  <c r="O82" i="2" s="1"/>
  <c r="W83" i="2"/>
  <c r="O83" i="2" s="1"/>
  <c r="W84" i="2"/>
  <c r="O84" i="2" s="1"/>
  <c r="W85" i="2"/>
  <c r="O85" i="2" s="1"/>
  <c r="W86" i="2"/>
  <c r="O86" i="2" s="1"/>
  <c r="W87" i="2"/>
  <c r="O87" i="2" s="1"/>
  <c r="W88" i="2"/>
  <c r="O88" i="2" s="1"/>
  <c r="W89" i="2"/>
  <c r="O89" i="2" s="1"/>
  <c r="W90" i="2"/>
  <c r="O90" i="2" s="1"/>
  <c r="W91" i="2"/>
  <c r="O91" i="2" s="1"/>
  <c r="W92" i="2"/>
  <c r="O92" i="2" s="1"/>
  <c r="W93" i="2"/>
  <c r="O93" i="2" s="1"/>
  <c r="W94" i="2"/>
  <c r="O94" i="2" s="1"/>
  <c r="W95" i="2"/>
  <c r="O95" i="2" s="1"/>
  <c r="W96" i="2"/>
  <c r="O96" i="2" s="1"/>
  <c r="W97" i="2"/>
  <c r="O97" i="2" s="1"/>
  <c r="W98" i="2"/>
  <c r="O98" i="2" s="1"/>
  <c r="W99" i="2"/>
  <c r="O99" i="2" s="1"/>
  <c r="W100" i="2"/>
  <c r="O100" i="2" s="1"/>
  <c r="W101" i="2"/>
  <c r="O101" i="2" s="1"/>
  <c r="W102" i="2"/>
  <c r="O102" i="2" s="1"/>
  <c r="W103" i="2"/>
  <c r="O103" i="2" s="1"/>
  <c r="W104" i="2"/>
  <c r="O104" i="2" s="1"/>
  <c r="W105" i="2"/>
  <c r="O105" i="2" s="1"/>
  <c r="W106" i="2"/>
  <c r="O106" i="2" s="1"/>
  <c r="W107" i="2"/>
  <c r="O107" i="2" s="1"/>
  <c r="W108" i="2"/>
  <c r="O108" i="2" s="1"/>
  <c r="W109" i="2"/>
  <c r="O109" i="2" s="1"/>
  <c r="W110" i="2"/>
  <c r="O110" i="2" s="1"/>
  <c r="W111" i="2"/>
  <c r="O111" i="2" s="1"/>
  <c r="W112" i="2"/>
  <c r="O112" i="2" s="1"/>
  <c r="W113" i="2"/>
  <c r="O113" i="2" s="1"/>
  <c r="W114" i="2"/>
  <c r="O114" i="2" s="1"/>
  <c r="W115" i="2"/>
  <c r="O115" i="2" s="1"/>
  <c r="W116" i="2"/>
  <c r="O116" i="2" s="1"/>
  <c r="W117" i="2"/>
  <c r="O117" i="2" s="1"/>
  <c r="W118" i="2"/>
  <c r="O118" i="2" s="1"/>
  <c r="W119" i="2"/>
  <c r="O119" i="2" s="1"/>
  <c r="W120" i="2"/>
  <c r="O120" i="2" s="1"/>
  <c r="W121" i="2"/>
  <c r="O121" i="2" s="1"/>
  <c r="W122" i="2"/>
  <c r="O122" i="2" s="1"/>
  <c r="W123" i="2"/>
  <c r="O123" i="2" s="1"/>
  <c r="W124" i="2"/>
  <c r="O124" i="2" s="1"/>
  <c r="W125" i="2"/>
  <c r="O125" i="2" s="1"/>
  <c r="W126" i="2"/>
  <c r="O126" i="2" s="1"/>
  <c r="W127" i="2"/>
  <c r="O127" i="2" s="1"/>
  <c r="W128" i="2"/>
  <c r="O128" i="2" s="1"/>
  <c r="W129" i="2"/>
  <c r="O129" i="2" s="1"/>
  <c r="W130" i="2"/>
  <c r="O130" i="2" s="1"/>
  <c r="W131" i="2"/>
  <c r="O131" i="2" s="1"/>
  <c r="W132" i="2"/>
  <c r="O132" i="2" s="1"/>
  <c r="W133" i="2"/>
  <c r="O133" i="2" s="1"/>
  <c r="W134" i="2"/>
  <c r="O134" i="2" s="1"/>
  <c r="W135" i="2"/>
  <c r="O135" i="2" s="1"/>
  <c r="W136" i="2"/>
  <c r="O136" i="2" s="1"/>
  <c r="W137" i="2"/>
  <c r="O137" i="2" s="1"/>
  <c r="W138" i="2"/>
  <c r="O138" i="2" s="1"/>
  <c r="W139" i="2"/>
  <c r="O139" i="2" s="1"/>
  <c r="W140" i="2"/>
  <c r="O140" i="2" s="1"/>
  <c r="W141" i="2"/>
  <c r="O141" i="2" s="1"/>
  <c r="W142" i="2"/>
  <c r="O142" i="2" s="1"/>
  <c r="W143" i="2"/>
  <c r="O143" i="2" s="1"/>
  <c r="W144" i="2"/>
  <c r="O144" i="2" s="1"/>
  <c r="W145" i="2"/>
  <c r="O145" i="2" s="1"/>
  <c r="W146" i="2"/>
  <c r="O146" i="2" s="1"/>
  <c r="W147" i="2"/>
  <c r="O147" i="2" s="1"/>
  <c r="W148" i="2"/>
  <c r="O148" i="2" s="1"/>
  <c r="W149" i="2"/>
  <c r="O149" i="2" s="1"/>
  <c r="W150" i="2"/>
  <c r="O150" i="2" s="1"/>
  <c r="W151" i="2"/>
  <c r="O151" i="2" s="1"/>
  <c r="W152" i="2"/>
  <c r="O152" i="2" s="1"/>
  <c r="W153" i="2"/>
  <c r="O153" i="2" s="1"/>
  <c r="W154" i="2"/>
  <c r="O154" i="2" s="1"/>
  <c r="W155" i="2"/>
  <c r="O155" i="2" s="1"/>
  <c r="W156" i="2"/>
  <c r="O156" i="2" s="1"/>
  <c r="W157" i="2"/>
  <c r="O157" i="2" s="1"/>
  <c r="W158" i="2"/>
  <c r="O158" i="2" s="1"/>
  <c r="W159" i="2"/>
  <c r="O159" i="2" s="1"/>
  <c r="W160" i="2"/>
  <c r="O160" i="2" s="1"/>
  <c r="W161" i="2"/>
  <c r="O161" i="2" s="1"/>
  <c r="W162" i="2"/>
  <c r="O162" i="2" s="1"/>
  <c r="W163" i="2"/>
  <c r="O163" i="2" s="1"/>
  <c r="W164" i="2"/>
  <c r="O164" i="2" s="1"/>
  <c r="W165" i="2"/>
  <c r="O165" i="2" s="1"/>
  <c r="W166" i="2"/>
  <c r="O166" i="2" s="1"/>
  <c r="W167" i="2"/>
  <c r="O167" i="2" s="1"/>
  <c r="W168" i="2"/>
  <c r="O168" i="2" s="1"/>
  <c r="W169" i="2"/>
  <c r="O169" i="2" s="1"/>
  <c r="W170" i="2"/>
  <c r="O170" i="2" s="1"/>
  <c r="W171" i="2"/>
  <c r="O171" i="2" s="1"/>
  <c r="W172" i="2"/>
  <c r="O172" i="2" s="1"/>
  <c r="W173" i="2"/>
  <c r="O173" i="2" s="1"/>
  <c r="W174" i="2"/>
  <c r="O174" i="2" s="1"/>
  <c r="W175" i="2"/>
  <c r="O175" i="2" s="1"/>
  <c r="W176" i="2"/>
  <c r="O176" i="2" s="1"/>
  <c r="W177" i="2"/>
  <c r="O177" i="2" s="1"/>
  <c r="W178" i="2"/>
  <c r="O178" i="2" s="1"/>
  <c r="W179" i="2"/>
  <c r="O179" i="2" s="1"/>
  <c r="W180" i="2"/>
  <c r="O180" i="2" s="1"/>
  <c r="W181" i="2"/>
  <c r="O181" i="2" s="1"/>
  <c r="W182" i="2"/>
  <c r="O182" i="2" s="1"/>
  <c r="W183" i="2"/>
  <c r="O183" i="2" s="1"/>
  <c r="W184" i="2"/>
  <c r="O184" i="2" s="1"/>
  <c r="W185" i="2"/>
  <c r="O185" i="2" s="1"/>
  <c r="W186" i="2"/>
  <c r="O186" i="2" s="1"/>
  <c r="W187" i="2"/>
  <c r="O187" i="2" s="1"/>
  <c r="W188" i="2"/>
  <c r="O188" i="2" s="1"/>
  <c r="W189" i="2"/>
  <c r="O189" i="2" s="1"/>
  <c r="W190" i="2"/>
  <c r="O190" i="2" s="1"/>
  <c r="W191" i="2"/>
  <c r="O191" i="2" s="1"/>
  <c r="W192" i="2"/>
  <c r="O192" i="2" s="1"/>
  <c r="W193" i="2"/>
  <c r="O193" i="2" s="1"/>
  <c r="W194" i="2"/>
  <c r="O194" i="2" s="1"/>
  <c r="W195" i="2"/>
  <c r="O195" i="2" s="1"/>
  <c r="W196" i="2"/>
  <c r="O196" i="2" s="1"/>
  <c r="W197" i="2"/>
  <c r="O197" i="2" s="1"/>
  <c r="W198" i="2"/>
  <c r="O198" i="2" s="1"/>
  <c r="W199" i="2"/>
  <c r="O199" i="2" s="1"/>
  <c r="W200" i="2"/>
  <c r="O200" i="2" s="1"/>
  <c r="W201" i="2"/>
  <c r="O201" i="2" s="1"/>
  <c r="W202" i="2"/>
  <c r="O202" i="2" s="1"/>
  <c r="W203" i="2"/>
  <c r="O203" i="2" s="1"/>
  <c r="W204" i="2"/>
  <c r="O204" i="2" s="1"/>
  <c r="W205" i="2"/>
  <c r="O205" i="2" s="1"/>
  <c r="W206" i="2"/>
  <c r="O206" i="2" s="1"/>
  <c r="W207" i="2"/>
  <c r="O207" i="2" s="1"/>
  <c r="W208" i="2"/>
  <c r="O208" i="2" s="1"/>
  <c r="W209" i="2"/>
  <c r="O209" i="2" s="1"/>
  <c r="W210" i="2"/>
  <c r="O210" i="2" s="1"/>
  <c r="W211" i="2"/>
  <c r="O211" i="2" s="1"/>
  <c r="W212" i="2"/>
  <c r="O212" i="2" s="1"/>
  <c r="W213" i="2"/>
  <c r="O213" i="2" s="1"/>
  <c r="W214" i="2"/>
  <c r="O214" i="2" s="1"/>
  <c r="W215" i="2"/>
  <c r="O215" i="2" s="1"/>
  <c r="W216" i="2"/>
  <c r="O216" i="2" s="1"/>
  <c r="W217" i="2"/>
  <c r="O217" i="2" s="1"/>
  <c r="W218" i="2"/>
  <c r="O218" i="2" s="1"/>
  <c r="W219" i="2"/>
  <c r="O219" i="2" s="1"/>
  <c r="W220" i="2"/>
  <c r="O220" i="2" s="1"/>
  <c r="W221" i="2"/>
  <c r="O221" i="2" s="1"/>
  <c r="W222" i="2"/>
  <c r="O222" i="2" s="1"/>
  <c r="W223" i="2"/>
  <c r="O223" i="2" s="1"/>
  <c r="W224" i="2"/>
  <c r="O224" i="2" s="1"/>
  <c r="W225" i="2"/>
  <c r="O225" i="2" s="1"/>
  <c r="W226" i="2"/>
  <c r="O226" i="2" s="1"/>
  <c r="W227" i="2"/>
  <c r="O227" i="2" s="1"/>
  <c r="W228" i="2"/>
  <c r="O228" i="2" s="1"/>
  <c r="W229" i="2"/>
  <c r="O229" i="2" s="1"/>
  <c r="W230" i="2"/>
  <c r="O230" i="2" s="1"/>
  <c r="W231" i="2"/>
  <c r="O231" i="2" s="1"/>
  <c r="W232" i="2"/>
  <c r="O232" i="2" s="1"/>
  <c r="W233" i="2"/>
  <c r="O233" i="2" s="1"/>
  <c r="W234" i="2"/>
  <c r="O234" i="2" s="1"/>
  <c r="W235" i="2"/>
  <c r="O235" i="2" s="1"/>
  <c r="W236" i="2"/>
  <c r="O236" i="2" s="1"/>
  <c r="W237" i="2"/>
  <c r="O237" i="2" s="1"/>
  <c r="W238" i="2"/>
  <c r="O238" i="2" s="1"/>
  <c r="W239" i="2"/>
  <c r="O239" i="2" s="1"/>
  <c r="W240" i="2"/>
  <c r="O240" i="2" s="1"/>
  <c r="W241" i="2"/>
  <c r="O241" i="2" s="1"/>
  <c r="W242" i="2"/>
  <c r="O242" i="2" s="1"/>
  <c r="W243" i="2"/>
  <c r="O243" i="2" s="1"/>
  <c r="W244" i="2"/>
  <c r="O244" i="2" s="1"/>
  <c r="W245" i="2"/>
  <c r="O245" i="2" s="1"/>
  <c r="W246" i="2"/>
  <c r="O246" i="2" s="1"/>
  <c r="W247" i="2"/>
  <c r="O247" i="2" s="1"/>
  <c r="W248" i="2"/>
  <c r="O248" i="2" s="1"/>
  <c r="W249" i="2"/>
  <c r="O249" i="2" s="1"/>
  <c r="W250" i="2"/>
  <c r="O250" i="2" s="1"/>
  <c r="W251" i="2"/>
  <c r="O251" i="2" s="1"/>
  <c r="W252" i="2"/>
  <c r="O252" i="2" s="1"/>
  <c r="W253" i="2"/>
  <c r="O253" i="2" s="1"/>
  <c r="W254" i="2"/>
  <c r="O254" i="2" s="1"/>
  <c r="W255" i="2"/>
  <c r="O255" i="2" s="1"/>
  <c r="W256" i="2"/>
  <c r="O256" i="2" s="1"/>
  <c r="W257" i="2"/>
  <c r="O257" i="2" s="1"/>
  <c r="W258" i="2"/>
  <c r="O258" i="2" s="1"/>
  <c r="W259" i="2"/>
  <c r="O259" i="2" s="1"/>
  <c r="W260" i="2"/>
  <c r="O260" i="2" s="1"/>
  <c r="W261" i="2"/>
  <c r="O261" i="2" s="1"/>
  <c r="W262" i="2"/>
  <c r="O262" i="2" s="1"/>
  <c r="W263" i="2"/>
  <c r="O263" i="2" s="1"/>
  <c r="W264" i="2"/>
  <c r="O264" i="2" s="1"/>
  <c r="W265" i="2"/>
  <c r="O265" i="2" s="1"/>
  <c r="W266" i="2"/>
  <c r="O266" i="2" s="1"/>
  <c r="W267" i="2"/>
  <c r="O267" i="2" s="1"/>
  <c r="W268" i="2"/>
  <c r="O268" i="2" s="1"/>
  <c r="W269" i="2"/>
  <c r="O269" i="2" s="1"/>
  <c r="W270" i="2"/>
  <c r="O270" i="2" s="1"/>
  <c r="W271" i="2"/>
  <c r="O271" i="2" s="1"/>
  <c r="W272" i="2"/>
  <c r="O272" i="2" s="1"/>
  <c r="W273" i="2"/>
  <c r="O273" i="2" s="1"/>
  <c r="W274" i="2"/>
  <c r="O274" i="2" s="1"/>
  <c r="W275" i="2"/>
  <c r="O275" i="2" s="1"/>
  <c r="W276" i="2"/>
  <c r="O276" i="2" s="1"/>
  <c r="W277" i="2"/>
  <c r="O277" i="2" s="1"/>
  <c r="W278" i="2"/>
  <c r="O278" i="2" s="1"/>
  <c r="W279" i="2"/>
  <c r="O279" i="2" s="1"/>
  <c r="W280" i="2"/>
  <c r="O280" i="2" s="1"/>
  <c r="W281" i="2"/>
  <c r="O281" i="2" s="1"/>
  <c r="W282" i="2"/>
  <c r="O282" i="2" s="1"/>
  <c r="W283" i="2"/>
  <c r="O283" i="2" s="1"/>
  <c r="W284" i="2"/>
  <c r="O284" i="2" s="1"/>
  <c r="W285" i="2"/>
  <c r="O285" i="2" s="1"/>
  <c r="W286" i="2"/>
  <c r="O286" i="2" s="1"/>
  <c r="W287" i="2"/>
  <c r="O287" i="2" s="1"/>
  <c r="W288" i="2"/>
  <c r="O288" i="2" s="1"/>
  <c r="W289" i="2"/>
  <c r="O289" i="2" s="1"/>
  <c r="W290" i="2"/>
  <c r="O290" i="2" s="1"/>
  <c r="W291" i="2"/>
  <c r="O291" i="2" s="1"/>
  <c r="W292" i="2"/>
  <c r="O292" i="2" s="1"/>
  <c r="W293" i="2"/>
  <c r="O293" i="2" s="1"/>
  <c r="W294" i="2"/>
  <c r="O294" i="2" s="1"/>
  <c r="W295" i="2"/>
  <c r="O295" i="2" s="1"/>
  <c r="W296" i="2"/>
  <c r="O296" i="2" s="1"/>
  <c r="W297" i="2"/>
  <c r="O297" i="2" s="1"/>
  <c r="W298" i="2"/>
  <c r="O298" i="2" s="1"/>
  <c r="W299" i="2"/>
  <c r="O299" i="2" s="1"/>
  <c r="W300" i="2"/>
  <c r="O300" i="2" s="1"/>
  <c r="W301" i="2"/>
  <c r="O301" i="2" s="1"/>
  <c r="W302" i="2"/>
  <c r="O302" i="2" s="1"/>
  <c r="W303" i="2"/>
  <c r="O303" i="2" s="1"/>
  <c r="W304" i="2"/>
  <c r="O304" i="2" s="1"/>
  <c r="W305" i="2"/>
  <c r="O305" i="2" s="1"/>
  <c r="W306" i="2"/>
  <c r="O306" i="2" s="1"/>
  <c r="W307" i="2"/>
  <c r="O307" i="2" s="1"/>
  <c r="W308" i="2"/>
  <c r="O308" i="2" s="1"/>
  <c r="W309" i="2"/>
  <c r="O309" i="2" s="1"/>
  <c r="W310" i="2"/>
  <c r="O310" i="2" s="1"/>
  <c r="W311" i="2"/>
  <c r="O311" i="2" s="1"/>
  <c r="W312" i="2"/>
  <c r="O312" i="2" s="1"/>
  <c r="W313" i="2"/>
  <c r="O313" i="2" s="1"/>
  <c r="W314" i="2"/>
  <c r="O314" i="2" s="1"/>
  <c r="W315" i="2"/>
  <c r="O315" i="2" s="1"/>
  <c r="W316" i="2"/>
  <c r="O316" i="2" s="1"/>
  <c r="W317" i="2"/>
  <c r="O317" i="2" s="1"/>
  <c r="W318" i="2"/>
  <c r="O318" i="2" s="1"/>
  <c r="W319" i="2"/>
  <c r="O319" i="2" s="1"/>
  <c r="W320" i="2"/>
  <c r="O320" i="2" s="1"/>
  <c r="W321" i="2"/>
  <c r="O321" i="2" s="1"/>
  <c r="W322" i="2"/>
  <c r="O322" i="2" s="1"/>
  <c r="W323" i="2"/>
  <c r="O323" i="2" s="1"/>
  <c r="W324" i="2"/>
  <c r="O324" i="2" s="1"/>
  <c r="W325" i="2"/>
  <c r="O325" i="2" s="1"/>
  <c r="W326" i="2"/>
  <c r="O326" i="2" s="1"/>
  <c r="W327" i="2"/>
  <c r="O327" i="2" s="1"/>
  <c r="W328" i="2"/>
  <c r="O328" i="2" s="1"/>
  <c r="W329" i="2"/>
  <c r="O329" i="2" s="1"/>
  <c r="W330" i="2"/>
  <c r="O330" i="2" s="1"/>
  <c r="W331" i="2"/>
  <c r="O331" i="2" s="1"/>
  <c r="W332" i="2"/>
  <c r="O332" i="2" s="1"/>
  <c r="W333" i="2"/>
  <c r="O333" i="2" s="1"/>
  <c r="W334" i="2"/>
  <c r="O334" i="2" s="1"/>
  <c r="W335" i="2"/>
  <c r="O335" i="2" s="1"/>
  <c r="W336" i="2"/>
  <c r="O336" i="2" s="1"/>
  <c r="W337" i="2"/>
  <c r="O337" i="2" s="1"/>
  <c r="W338" i="2"/>
  <c r="O338" i="2" s="1"/>
  <c r="W339" i="2"/>
  <c r="O339" i="2" s="1"/>
  <c r="W340" i="2"/>
  <c r="O340" i="2" s="1"/>
  <c r="W341" i="2"/>
  <c r="O341" i="2" s="1"/>
  <c r="W342" i="2"/>
  <c r="O342" i="2" s="1"/>
  <c r="W343" i="2"/>
  <c r="O343" i="2" s="1"/>
  <c r="W344" i="2"/>
  <c r="O344" i="2" s="1"/>
  <c r="W345" i="2"/>
  <c r="O345" i="2" s="1"/>
  <c r="W346" i="2"/>
  <c r="O346" i="2" s="1"/>
  <c r="W347" i="2"/>
  <c r="O347" i="2" s="1"/>
  <c r="W348" i="2"/>
  <c r="O348" i="2" s="1"/>
  <c r="W349" i="2"/>
  <c r="O349" i="2" s="1"/>
  <c r="W350" i="2"/>
  <c r="O350" i="2" s="1"/>
  <c r="W351" i="2"/>
  <c r="O351" i="2" s="1"/>
  <c r="W352" i="2"/>
  <c r="O352" i="2" s="1"/>
  <c r="W353" i="2"/>
  <c r="O353" i="2" s="1"/>
  <c r="W354" i="2"/>
  <c r="O354" i="2" s="1"/>
  <c r="W355" i="2"/>
  <c r="O355" i="2" s="1"/>
  <c r="W356" i="2"/>
  <c r="O356" i="2" s="1"/>
  <c r="W357" i="2"/>
  <c r="O357" i="2" s="1"/>
  <c r="W358" i="2"/>
  <c r="O358" i="2" s="1"/>
  <c r="W359" i="2"/>
  <c r="O359" i="2" s="1"/>
  <c r="W360" i="2"/>
  <c r="O360" i="2" s="1"/>
  <c r="W361" i="2"/>
  <c r="O361" i="2" s="1"/>
  <c r="W362" i="2"/>
  <c r="O362" i="2" s="1"/>
  <c r="W363" i="2"/>
  <c r="O363" i="2" s="1"/>
  <c r="W364" i="2"/>
  <c r="O364" i="2" s="1"/>
  <c r="W365" i="2"/>
  <c r="O365" i="2" s="1"/>
  <c r="W366" i="2"/>
  <c r="O366" i="2" s="1"/>
  <c r="W367" i="2"/>
  <c r="O367" i="2" s="1"/>
  <c r="W368" i="2"/>
  <c r="O368" i="2" s="1"/>
  <c r="W369" i="2"/>
  <c r="O369" i="2" s="1"/>
  <c r="W370" i="2"/>
  <c r="O370" i="2" s="1"/>
  <c r="W371" i="2"/>
  <c r="O371" i="2" s="1"/>
  <c r="W372" i="2"/>
  <c r="O372" i="2" s="1"/>
  <c r="W373" i="2"/>
  <c r="O373" i="2" s="1"/>
  <c r="W374" i="2"/>
  <c r="O374" i="2" s="1"/>
  <c r="W375" i="2"/>
  <c r="O375" i="2" s="1"/>
  <c r="W376" i="2"/>
  <c r="O376" i="2" s="1"/>
  <c r="W377" i="2"/>
  <c r="O377" i="2" s="1"/>
  <c r="W378" i="2"/>
  <c r="O378" i="2" s="1"/>
  <c r="W379" i="2"/>
  <c r="O379" i="2" s="1"/>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A29" i="11" l="1"/>
  <c r="A30" i="11"/>
  <c r="A31" i="11"/>
  <c r="M8" i="11"/>
  <c r="N8" i="11"/>
  <c r="Q8" i="11"/>
  <c r="R8" i="11"/>
  <c r="T8" i="11"/>
  <c r="M9" i="11"/>
  <c r="Q9" i="11" s="1"/>
  <c r="N9" i="11"/>
  <c r="R9" i="11"/>
  <c r="M10" i="11"/>
  <c r="N10" i="11"/>
  <c r="Q10" i="11"/>
  <c r="R10" i="11"/>
  <c r="M11" i="11"/>
  <c r="N11" i="11"/>
  <c r="Q11" i="11"/>
  <c r="R11" i="11"/>
  <c r="M12" i="11"/>
  <c r="N12" i="11"/>
  <c r="Q12" i="11"/>
  <c r="R12" i="11"/>
  <c r="M13" i="11"/>
  <c r="N13" i="11"/>
  <c r="Q13" i="11"/>
  <c r="R13" i="11"/>
  <c r="M14" i="11"/>
  <c r="Q14" i="11" s="1"/>
  <c r="N14" i="11"/>
  <c r="R14" i="11"/>
  <c r="M15" i="11"/>
  <c r="N15" i="11"/>
  <c r="Q15" i="11"/>
  <c r="R15" i="11"/>
  <c r="P9" i="11" l="1"/>
  <c r="AB11" i="2" l="1"/>
  <c r="Y10" i="2" l="1"/>
  <c r="Y11" i="2"/>
  <c r="Y12" i="2"/>
  <c r="Y13" i="2"/>
  <c r="X10" i="2"/>
  <c r="X385" i="2" s="1"/>
  <c r="X11" i="2"/>
  <c r="X12" i="2"/>
  <c r="X13" i="2"/>
  <c r="Y9" i="2"/>
  <c r="X9" i="2"/>
  <c r="W9" i="2"/>
  <c r="W10" i="2"/>
  <c r="W11" i="2"/>
  <c r="W12" i="2"/>
  <c r="W13" i="2"/>
  <c r="AA10" i="2"/>
  <c r="AA385" i="2" s="1"/>
  <c r="AA11" i="2"/>
  <c r="AA12" i="2"/>
  <c r="AA13" i="2"/>
  <c r="AA9" i="2"/>
  <c r="AB9" i="2" l="1"/>
  <c r="AB10" i="2" l="1"/>
  <c r="AB385" i="2" s="1"/>
  <c r="AB12" i="2"/>
  <c r="AB13" i="2"/>
  <c r="AB8" i="2"/>
  <c r="AC9" i="2" l="1"/>
  <c r="AC10" i="2"/>
  <c r="AC385" i="2" s="1"/>
  <c r="AC11" i="2"/>
  <c r="AC12" i="2"/>
  <c r="AC13" i="2"/>
  <c r="AC8" i="2"/>
  <c r="P27" i="1" l="1"/>
  <c r="AD43" i="1" l="1"/>
  <c r="R43" i="1" s="1"/>
  <c r="AD42" i="1"/>
  <c r="R42" i="1" s="1"/>
  <c r="Q13" i="2" l="1"/>
  <c r="Q12" i="2"/>
  <c r="Q11" i="2"/>
  <c r="Q10" i="2"/>
  <c r="Q8" i="2"/>
  <c r="Q9" i="2"/>
  <c r="T8" i="2" l="1"/>
  <c r="W8" i="2" l="1"/>
  <c r="V13" i="2" l="1"/>
  <c r="U13" i="2"/>
  <c r="R13" i="2"/>
  <c r="N13" i="2"/>
  <c r="M13" i="2"/>
  <c r="V12" i="2"/>
  <c r="U12" i="2"/>
  <c r="R12" i="2"/>
  <c r="N12" i="2"/>
  <c r="M12" i="2"/>
  <c r="V11" i="2"/>
  <c r="U11" i="2"/>
  <c r="R11" i="2"/>
  <c r="N11" i="2"/>
  <c r="M11" i="2"/>
  <c r="V10" i="2"/>
  <c r="U10" i="2"/>
  <c r="R10" i="2"/>
  <c r="N10" i="2"/>
  <c r="M10" i="2"/>
  <c r="P36" i="1" l="1"/>
  <c r="P32" i="1"/>
  <c r="P25" i="1"/>
  <c r="P24" i="1"/>
  <c r="U9" i="2" l="1"/>
  <c r="U8" i="2"/>
  <c r="V9" i="2"/>
  <c r="V8" i="2"/>
  <c r="U385" i="2" l="1"/>
  <c r="V385" i="2"/>
  <c r="M8" i="2" l="1"/>
  <c r="M9" i="2"/>
  <c r="B3" i="2" l="1"/>
  <c r="O26" i="11" l="1"/>
  <c r="O25" i="11"/>
  <c r="O24" i="11"/>
  <c r="O23" i="11"/>
  <c r="O22" i="11"/>
  <c r="O21" i="11"/>
  <c r="O20" i="11"/>
  <c r="O19" i="11"/>
  <c r="O18" i="11"/>
  <c r="O17" i="11"/>
  <c r="F5" i="2"/>
  <c r="G5" i="11" s="1"/>
  <c r="B5" i="2"/>
  <c r="F5" i="11" s="1"/>
  <c r="T26" i="11" l="1"/>
  <c r="R26" i="11"/>
  <c r="Q26" i="11"/>
  <c r="P26" i="11"/>
  <c r="N26" i="11"/>
  <c r="M26" i="11"/>
  <c r="T25" i="11"/>
  <c r="R25" i="11"/>
  <c r="Q25" i="11"/>
  <c r="P25" i="11"/>
  <c r="N25" i="11"/>
  <c r="M25" i="11"/>
  <c r="T24" i="11"/>
  <c r="R24" i="11"/>
  <c r="Q24" i="11"/>
  <c r="P24" i="11"/>
  <c r="N24" i="11"/>
  <c r="M24" i="11"/>
  <c r="T23" i="11"/>
  <c r="R23" i="11"/>
  <c r="Q23" i="11"/>
  <c r="P23" i="11"/>
  <c r="N23" i="11"/>
  <c r="M23" i="11"/>
  <c r="T22" i="11"/>
  <c r="R22" i="11"/>
  <c r="Q22" i="11"/>
  <c r="P22" i="11"/>
  <c r="N22" i="11"/>
  <c r="M22" i="11"/>
  <c r="T21" i="11"/>
  <c r="R21" i="11"/>
  <c r="Q21" i="11"/>
  <c r="P21" i="11"/>
  <c r="N21" i="11"/>
  <c r="M21" i="11"/>
  <c r="T20" i="11"/>
  <c r="R20" i="11"/>
  <c r="Q20" i="11"/>
  <c r="P20" i="11"/>
  <c r="N20" i="11"/>
  <c r="M20" i="11"/>
  <c r="T19" i="11"/>
  <c r="R19" i="11"/>
  <c r="Q19" i="11"/>
  <c r="P19" i="11"/>
  <c r="N19" i="11"/>
  <c r="M19" i="11"/>
  <c r="T18" i="11"/>
  <c r="R18" i="11"/>
  <c r="Q18" i="11"/>
  <c r="P18" i="11"/>
  <c r="N18" i="11"/>
  <c r="M18" i="11"/>
  <c r="T17" i="11"/>
  <c r="R17" i="11"/>
  <c r="Q17" i="11"/>
  <c r="P17" i="11"/>
  <c r="N17" i="11"/>
  <c r="M17" i="11"/>
  <c r="R16" i="11"/>
  <c r="P16" i="11"/>
  <c r="N16" i="11"/>
  <c r="M16" i="11"/>
  <c r="Q16" i="11" s="1"/>
  <c r="G3" i="11"/>
  <c r="A3" i="11"/>
  <c r="P14" i="11" l="1"/>
  <c r="S14" i="11" s="1"/>
  <c r="P15" i="11"/>
  <c r="S15" i="11" s="1"/>
  <c r="P12" i="11"/>
  <c r="S12" i="11" s="1"/>
  <c r="S9" i="11"/>
  <c r="P13" i="11"/>
  <c r="S13" i="11" s="1"/>
  <c r="P11" i="11"/>
  <c r="S11" i="11" s="1"/>
  <c r="P8" i="11"/>
  <c r="P10" i="11"/>
  <c r="S10" i="11" s="1"/>
  <c r="S18" i="11"/>
  <c r="S22" i="11"/>
  <c r="S17" i="11"/>
  <c r="S19" i="11"/>
  <c r="S16" i="11"/>
  <c r="S21" i="11"/>
  <c r="S24" i="11"/>
  <c r="S20" i="11"/>
  <c r="U20" i="11"/>
  <c r="U14" i="11"/>
  <c r="S26" i="11"/>
  <c r="U18" i="11"/>
  <c r="U16" i="11"/>
  <c r="U22" i="11"/>
  <c r="S23" i="11"/>
  <c r="U23" i="11"/>
  <c r="U24" i="11"/>
  <c r="S25" i="11"/>
  <c r="U25" i="11"/>
  <c r="U26" i="11"/>
  <c r="Q32" i="11"/>
  <c r="U9" i="11"/>
  <c r="U17" i="11"/>
  <c r="R32" i="11"/>
  <c r="U19" i="11"/>
  <c r="U21" i="11"/>
  <c r="U11" i="11" l="1"/>
  <c r="L37" i="11"/>
  <c r="K37" i="11"/>
  <c r="H37" i="11"/>
  <c r="I37" i="11"/>
  <c r="H29" i="11"/>
  <c r="O37" i="11"/>
  <c r="L29" i="11"/>
  <c r="O29" i="11"/>
  <c r="K29" i="11"/>
  <c r="K32" i="11" s="1"/>
  <c r="I29" i="11"/>
  <c r="S8" i="11"/>
  <c r="U12" i="11"/>
  <c r="U8" i="11"/>
  <c r="U10" i="11"/>
  <c r="U15" i="11"/>
  <c r="U13" i="11"/>
  <c r="I40" i="11" l="1"/>
  <c r="L40" i="11"/>
  <c r="K40" i="11"/>
  <c r="O40" i="11"/>
  <c r="H40" i="11"/>
  <c r="I32" i="11"/>
  <c r="H32" i="11"/>
  <c r="L32" i="11"/>
  <c r="U32" i="11"/>
  <c r="S32" i="11"/>
  <c r="G3" i="2"/>
  <c r="F3" i="2"/>
  <c r="A3" i="2"/>
  <c r="A384" i="2" l="1"/>
  <c r="A383" i="2"/>
  <c r="A382" i="2"/>
  <c r="R9" i="2"/>
  <c r="N9" i="2"/>
  <c r="R8" i="2"/>
  <c r="N8" i="2"/>
  <c r="B4" i="2"/>
  <c r="P14" i="2" l="1"/>
  <c r="S14" i="2" s="1"/>
  <c r="S19" i="2"/>
  <c r="S24" i="2"/>
  <c r="S31" i="2"/>
  <c r="S38" i="2"/>
  <c r="S43" i="2"/>
  <c r="S51" i="2"/>
  <c r="S56" i="2"/>
  <c r="S63" i="2"/>
  <c r="S70" i="2"/>
  <c r="S75" i="2"/>
  <c r="S83" i="2"/>
  <c r="S88" i="2"/>
  <c r="S95" i="2"/>
  <c r="S102" i="2"/>
  <c r="S107" i="2"/>
  <c r="S115" i="2"/>
  <c r="S120" i="2"/>
  <c r="S127" i="2"/>
  <c r="S134" i="2"/>
  <c r="S139" i="2"/>
  <c r="S147" i="2"/>
  <c r="S152" i="2"/>
  <c r="S159" i="2"/>
  <c r="S166" i="2"/>
  <c r="S171" i="2"/>
  <c r="S179" i="2"/>
  <c r="S184" i="2"/>
  <c r="S191" i="2"/>
  <c r="S198" i="2"/>
  <c r="S203" i="2"/>
  <c r="S211" i="2"/>
  <c r="S216" i="2"/>
  <c r="S223" i="2"/>
  <c r="S230" i="2"/>
  <c r="S235" i="2"/>
  <c r="S243" i="2"/>
  <c r="S248" i="2"/>
  <c r="S255" i="2"/>
  <c r="S262" i="2"/>
  <c r="S267" i="2"/>
  <c r="S275" i="2"/>
  <c r="S280" i="2"/>
  <c r="S287" i="2"/>
  <c r="S294" i="2"/>
  <c r="S299" i="2"/>
  <c r="S307" i="2"/>
  <c r="S312" i="2"/>
  <c r="S319" i="2"/>
  <c r="S326" i="2"/>
  <c r="S331" i="2"/>
  <c r="S339" i="2"/>
  <c r="S344" i="2"/>
  <c r="S351" i="2"/>
  <c r="S358" i="2"/>
  <c r="S362" i="2"/>
  <c r="S366" i="2"/>
  <c r="S370" i="2"/>
  <c r="S374" i="2"/>
  <c r="S378" i="2"/>
  <c r="S22" i="2"/>
  <c r="S27" i="2"/>
  <c r="S35" i="2"/>
  <c r="S40" i="2"/>
  <c r="S47" i="2"/>
  <c r="S54" i="2"/>
  <c r="S59" i="2"/>
  <c r="S67" i="2"/>
  <c r="S72" i="2"/>
  <c r="S79" i="2"/>
  <c r="S86" i="2"/>
  <c r="S91" i="2"/>
  <c r="S99" i="2"/>
  <c r="S104" i="2"/>
  <c r="S111" i="2"/>
  <c r="S118" i="2"/>
  <c r="S123" i="2"/>
  <c r="S131" i="2"/>
  <c r="S136" i="2"/>
  <c r="S143" i="2"/>
  <c r="S150" i="2"/>
  <c r="S155" i="2"/>
  <c r="S163" i="2"/>
  <c r="S168" i="2"/>
  <c r="S175" i="2"/>
  <c r="S182" i="2"/>
  <c r="S187" i="2"/>
  <c r="S195" i="2"/>
  <c r="S200" i="2"/>
  <c r="S207" i="2"/>
  <c r="S214" i="2"/>
  <c r="S219" i="2"/>
  <c r="S227" i="2"/>
  <c r="S232" i="2"/>
  <c r="S239" i="2"/>
  <c r="S246" i="2"/>
  <c r="S251" i="2"/>
  <c r="S259" i="2"/>
  <c r="S264" i="2"/>
  <c r="S271" i="2"/>
  <c r="S278" i="2"/>
  <c r="S283" i="2"/>
  <c r="S291" i="2"/>
  <c r="S296" i="2"/>
  <c r="S303" i="2"/>
  <c r="S310" i="2"/>
  <c r="S315" i="2"/>
  <c r="S323" i="2"/>
  <c r="S328" i="2"/>
  <c r="S335" i="2"/>
  <c r="S342" i="2"/>
  <c r="S347" i="2"/>
  <c r="S355" i="2"/>
  <c r="S360" i="2"/>
  <c r="S364" i="2"/>
  <c r="S368" i="2"/>
  <c r="S372" i="2"/>
  <c r="S376" i="2"/>
  <c r="S23" i="2"/>
  <c r="S28" i="2"/>
  <c r="S36" i="2"/>
  <c r="S42" i="2"/>
  <c r="S48" i="2"/>
  <c r="S55" i="2"/>
  <c r="S60" i="2"/>
  <c r="S68" i="2"/>
  <c r="S74" i="2"/>
  <c r="S80" i="2"/>
  <c r="S87" i="2"/>
  <c r="S92" i="2"/>
  <c r="S100" i="2"/>
  <c r="S106" i="2"/>
  <c r="S112" i="2"/>
  <c r="S119" i="2"/>
  <c r="S124" i="2"/>
  <c r="S132" i="2"/>
  <c r="S138" i="2"/>
  <c r="S144" i="2"/>
  <c r="S151" i="2"/>
  <c r="S156" i="2"/>
  <c r="S164" i="2"/>
  <c r="S170" i="2"/>
  <c r="S176" i="2"/>
  <c r="S183" i="2"/>
  <c r="S188" i="2"/>
  <c r="S196" i="2"/>
  <c r="S202" i="2"/>
  <c r="S208" i="2"/>
  <c r="S215" i="2"/>
  <c r="S220" i="2"/>
  <c r="S228" i="2"/>
  <c r="S234" i="2"/>
  <c r="S240" i="2"/>
  <c r="S247" i="2"/>
  <c r="S252" i="2"/>
  <c r="S260" i="2"/>
  <c r="S266" i="2"/>
  <c r="S272" i="2"/>
  <c r="S279" i="2"/>
  <c r="S284" i="2"/>
  <c r="S292" i="2"/>
  <c r="S298" i="2"/>
  <c r="S304" i="2"/>
  <c r="S311" i="2"/>
  <c r="S316" i="2"/>
  <c r="S324" i="2"/>
  <c r="S330" i="2"/>
  <c r="S336" i="2"/>
  <c r="S343" i="2"/>
  <c r="S348" i="2"/>
  <c r="S356" i="2"/>
  <c r="S361" i="2"/>
  <c r="S365" i="2"/>
  <c r="S369" i="2"/>
  <c r="S373" i="2"/>
  <c r="S377" i="2"/>
  <c r="S26" i="2"/>
  <c r="S52" i="2"/>
  <c r="S76" i="2"/>
  <c r="S103" i="2"/>
  <c r="S128" i="2"/>
  <c r="S154" i="2"/>
  <c r="S180" i="2"/>
  <c r="S204" i="2"/>
  <c r="S231" i="2"/>
  <c r="S256" i="2"/>
  <c r="S282" i="2"/>
  <c r="S308" i="2"/>
  <c r="S332" i="2"/>
  <c r="S359" i="2"/>
  <c r="S375" i="2"/>
  <c r="S32" i="2"/>
  <c r="S58" i="2"/>
  <c r="S84" i="2"/>
  <c r="S108" i="2"/>
  <c r="S135" i="2"/>
  <c r="S160" i="2"/>
  <c r="S186" i="2"/>
  <c r="S212" i="2"/>
  <c r="S236" i="2"/>
  <c r="S263" i="2"/>
  <c r="S288" i="2"/>
  <c r="S314" i="2"/>
  <c r="S340" i="2"/>
  <c r="S363" i="2"/>
  <c r="S379" i="2"/>
  <c r="S39" i="2"/>
  <c r="S64" i="2"/>
  <c r="S90" i="2"/>
  <c r="S116" i="2"/>
  <c r="S140" i="2"/>
  <c r="S167" i="2"/>
  <c r="S192" i="2"/>
  <c r="S218" i="2"/>
  <c r="S244" i="2"/>
  <c r="S268" i="2"/>
  <c r="S295" i="2"/>
  <c r="S320" i="2"/>
  <c r="S346" i="2"/>
  <c r="S367" i="2"/>
  <c r="S20" i="2"/>
  <c r="S122" i="2"/>
  <c r="S224" i="2"/>
  <c r="S327" i="2"/>
  <c r="S44" i="2"/>
  <c r="S148" i="2"/>
  <c r="S250" i="2"/>
  <c r="S352" i="2"/>
  <c r="S71" i="2"/>
  <c r="S172" i="2"/>
  <c r="S276" i="2"/>
  <c r="S371" i="2"/>
  <c r="S96" i="2"/>
  <c r="S199" i="2"/>
  <c r="S300" i="2"/>
  <c r="S16" i="2"/>
  <c r="S17" i="2"/>
  <c r="S18" i="2"/>
  <c r="S357" i="2"/>
  <c r="S341" i="2"/>
  <c r="S325" i="2"/>
  <c r="S309" i="2"/>
  <c r="S293" i="2"/>
  <c r="S277" i="2"/>
  <c r="S261" i="2"/>
  <c r="S245" i="2"/>
  <c r="S229" i="2"/>
  <c r="S213" i="2"/>
  <c r="S197" i="2"/>
  <c r="S181" i="2"/>
  <c r="S165" i="2"/>
  <c r="S149" i="2"/>
  <c r="S133" i="2"/>
  <c r="S117" i="2"/>
  <c r="S101" i="2"/>
  <c r="S85" i="2"/>
  <c r="S69" i="2"/>
  <c r="S53" i="2"/>
  <c r="S37" i="2"/>
  <c r="S21" i="2"/>
  <c r="S350" i="2"/>
  <c r="S318" i="2"/>
  <c r="S286" i="2"/>
  <c r="S254" i="2"/>
  <c r="S222" i="2"/>
  <c r="S190" i="2"/>
  <c r="S158" i="2"/>
  <c r="S126" i="2"/>
  <c r="S94" i="2"/>
  <c r="S62" i="2"/>
  <c r="S30" i="2"/>
  <c r="S78" i="2"/>
  <c r="S353" i="2"/>
  <c r="S337" i="2"/>
  <c r="S321" i="2"/>
  <c r="S305" i="2"/>
  <c r="S289" i="2"/>
  <c r="S273" i="2"/>
  <c r="S257" i="2"/>
  <c r="S241" i="2"/>
  <c r="S225" i="2"/>
  <c r="S209" i="2"/>
  <c r="S193" i="2"/>
  <c r="S177" i="2"/>
  <c r="S161" i="2"/>
  <c r="S145" i="2"/>
  <c r="S129" i="2"/>
  <c r="S113" i="2"/>
  <c r="S97" i="2"/>
  <c r="S81" i="2"/>
  <c r="S65" i="2"/>
  <c r="S49" i="2"/>
  <c r="S33" i="2"/>
  <c r="S338" i="2"/>
  <c r="S306" i="2"/>
  <c r="S274" i="2"/>
  <c r="S242" i="2"/>
  <c r="S210" i="2"/>
  <c r="S178" i="2"/>
  <c r="S146" i="2"/>
  <c r="S114" i="2"/>
  <c r="S82" i="2"/>
  <c r="S50" i="2"/>
  <c r="S349" i="2"/>
  <c r="S333" i="2"/>
  <c r="S317" i="2"/>
  <c r="S301" i="2"/>
  <c r="S285" i="2"/>
  <c r="S269" i="2"/>
  <c r="S253" i="2"/>
  <c r="S237" i="2"/>
  <c r="S221" i="2"/>
  <c r="S205" i="2"/>
  <c r="S189" i="2"/>
  <c r="S173" i="2"/>
  <c r="S157" i="2"/>
  <c r="S141" i="2"/>
  <c r="S125" i="2"/>
  <c r="S109" i="2"/>
  <c r="S93" i="2"/>
  <c r="S77" i="2"/>
  <c r="S61" i="2"/>
  <c r="S45" i="2"/>
  <c r="S29" i="2"/>
  <c r="S334" i="2"/>
  <c r="S302" i="2"/>
  <c r="S270" i="2"/>
  <c r="S238" i="2"/>
  <c r="S206" i="2"/>
  <c r="S174" i="2"/>
  <c r="S142" i="2"/>
  <c r="S110" i="2"/>
  <c r="S345" i="2"/>
  <c r="S329" i="2"/>
  <c r="S313" i="2"/>
  <c r="S297" i="2"/>
  <c r="S281" i="2"/>
  <c r="S265" i="2"/>
  <c r="S249" i="2"/>
  <c r="S233" i="2"/>
  <c r="S217" i="2"/>
  <c r="S201" i="2"/>
  <c r="S185" i="2"/>
  <c r="S169" i="2"/>
  <c r="S153" i="2"/>
  <c r="S137" i="2"/>
  <c r="S121" i="2"/>
  <c r="S105" i="2"/>
  <c r="S89" i="2"/>
  <c r="S73" i="2"/>
  <c r="S57" i="2"/>
  <c r="S41" i="2"/>
  <c r="S25" i="2"/>
  <c r="S354" i="2"/>
  <c r="S322" i="2"/>
  <c r="S290" i="2"/>
  <c r="S258" i="2"/>
  <c r="S226" i="2"/>
  <c r="S194" i="2"/>
  <c r="S162" i="2"/>
  <c r="S130" i="2"/>
  <c r="S98" i="2"/>
  <c r="S66" i="2"/>
  <c r="S34" i="2"/>
  <c r="S46" i="2"/>
  <c r="P15" i="2"/>
  <c r="S15" i="2" s="1"/>
  <c r="K16" i="2"/>
  <c r="T16" i="2" s="1"/>
  <c r="K20" i="2"/>
  <c r="T20" i="2" s="1"/>
  <c r="K24" i="2"/>
  <c r="T24" i="2" s="1"/>
  <c r="K28" i="2"/>
  <c r="T28" i="2" s="1"/>
  <c r="K32" i="2"/>
  <c r="T32" i="2" s="1"/>
  <c r="K36" i="2"/>
  <c r="T36" i="2" s="1"/>
  <c r="K40" i="2"/>
  <c r="T40" i="2" s="1"/>
  <c r="K44" i="2"/>
  <c r="T44" i="2" s="1"/>
  <c r="K48" i="2"/>
  <c r="T48" i="2" s="1"/>
  <c r="K52" i="2"/>
  <c r="T52" i="2" s="1"/>
  <c r="K56" i="2"/>
  <c r="T56" i="2" s="1"/>
  <c r="K60" i="2"/>
  <c r="T60" i="2" s="1"/>
  <c r="K64" i="2"/>
  <c r="T64" i="2" s="1"/>
  <c r="K68" i="2"/>
  <c r="T68" i="2" s="1"/>
  <c r="K72" i="2"/>
  <c r="T72" i="2" s="1"/>
  <c r="K76" i="2"/>
  <c r="T76" i="2" s="1"/>
  <c r="K80" i="2"/>
  <c r="T80" i="2" s="1"/>
  <c r="K84" i="2"/>
  <c r="T84" i="2" s="1"/>
  <c r="K88" i="2"/>
  <c r="T88" i="2" s="1"/>
  <c r="K92" i="2"/>
  <c r="T92" i="2" s="1"/>
  <c r="K96" i="2"/>
  <c r="T96" i="2" s="1"/>
  <c r="K100" i="2"/>
  <c r="T100" i="2" s="1"/>
  <c r="K104" i="2"/>
  <c r="T104" i="2" s="1"/>
  <c r="K108" i="2"/>
  <c r="T108" i="2" s="1"/>
  <c r="K112" i="2"/>
  <c r="T112" i="2" s="1"/>
  <c r="K116" i="2"/>
  <c r="T116" i="2" s="1"/>
  <c r="K120" i="2"/>
  <c r="T120" i="2" s="1"/>
  <c r="K124" i="2"/>
  <c r="T124" i="2" s="1"/>
  <c r="K128" i="2"/>
  <c r="T128" i="2" s="1"/>
  <c r="K132" i="2"/>
  <c r="T132" i="2" s="1"/>
  <c r="K136" i="2"/>
  <c r="T136" i="2" s="1"/>
  <c r="K140" i="2"/>
  <c r="T140" i="2" s="1"/>
  <c r="K144" i="2"/>
  <c r="T144" i="2" s="1"/>
  <c r="K148" i="2"/>
  <c r="T148" i="2" s="1"/>
  <c r="K152" i="2"/>
  <c r="T152" i="2" s="1"/>
  <c r="K156" i="2"/>
  <c r="T156" i="2" s="1"/>
  <c r="K160" i="2"/>
  <c r="T160" i="2" s="1"/>
  <c r="K164" i="2"/>
  <c r="T164" i="2" s="1"/>
  <c r="K168" i="2"/>
  <c r="T168" i="2" s="1"/>
  <c r="K172" i="2"/>
  <c r="T172" i="2" s="1"/>
  <c r="K176" i="2"/>
  <c r="T176" i="2" s="1"/>
  <c r="K180" i="2"/>
  <c r="T180" i="2" s="1"/>
  <c r="K184" i="2"/>
  <c r="T184" i="2" s="1"/>
  <c r="K188" i="2"/>
  <c r="T188" i="2" s="1"/>
  <c r="K192" i="2"/>
  <c r="T192" i="2" s="1"/>
  <c r="K196" i="2"/>
  <c r="T196" i="2" s="1"/>
  <c r="K200" i="2"/>
  <c r="T200" i="2" s="1"/>
  <c r="K204" i="2"/>
  <c r="T204" i="2" s="1"/>
  <c r="K208" i="2"/>
  <c r="T208" i="2" s="1"/>
  <c r="K212" i="2"/>
  <c r="T212" i="2" s="1"/>
  <c r="K216" i="2"/>
  <c r="T216" i="2" s="1"/>
  <c r="K220" i="2"/>
  <c r="T220" i="2" s="1"/>
  <c r="K224" i="2"/>
  <c r="T224" i="2" s="1"/>
  <c r="K228" i="2"/>
  <c r="T228" i="2" s="1"/>
  <c r="K232" i="2"/>
  <c r="T232" i="2" s="1"/>
  <c r="K236" i="2"/>
  <c r="T236" i="2" s="1"/>
  <c r="K240" i="2"/>
  <c r="T240" i="2" s="1"/>
  <c r="K244" i="2"/>
  <c r="T244" i="2" s="1"/>
  <c r="K248" i="2"/>
  <c r="T248" i="2" s="1"/>
  <c r="K252" i="2"/>
  <c r="T252" i="2" s="1"/>
  <c r="K256" i="2"/>
  <c r="T256" i="2" s="1"/>
  <c r="K260" i="2"/>
  <c r="T260" i="2" s="1"/>
  <c r="K264" i="2"/>
  <c r="T264" i="2" s="1"/>
  <c r="K268" i="2"/>
  <c r="T268" i="2" s="1"/>
  <c r="K272" i="2"/>
  <c r="T272" i="2" s="1"/>
  <c r="K276" i="2"/>
  <c r="T276" i="2" s="1"/>
  <c r="K280" i="2"/>
  <c r="T280" i="2" s="1"/>
  <c r="K284" i="2"/>
  <c r="T284" i="2" s="1"/>
  <c r="K288" i="2"/>
  <c r="T288" i="2" s="1"/>
  <c r="K292" i="2"/>
  <c r="T292" i="2" s="1"/>
  <c r="K296" i="2"/>
  <c r="T296" i="2" s="1"/>
  <c r="K300" i="2"/>
  <c r="T300" i="2" s="1"/>
  <c r="K304" i="2"/>
  <c r="T304" i="2" s="1"/>
  <c r="K308" i="2"/>
  <c r="T308" i="2" s="1"/>
  <c r="K312" i="2"/>
  <c r="T312" i="2" s="1"/>
  <c r="K316" i="2"/>
  <c r="T316" i="2" s="1"/>
  <c r="K320" i="2"/>
  <c r="T320" i="2" s="1"/>
  <c r="K324" i="2"/>
  <c r="T324" i="2" s="1"/>
  <c r="K328" i="2"/>
  <c r="T328" i="2" s="1"/>
  <c r="K332" i="2"/>
  <c r="T332" i="2" s="1"/>
  <c r="K336" i="2"/>
  <c r="T336" i="2" s="1"/>
  <c r="K340" i="2"/>
  <c r="T340" i="2" s="1"/>
  <c r="K344" i="2"/>
  <c r="T344" i="2" s="1"/>
  <c r="K348" i="2"/>
  <c r="T348" i="2" s="1"/>
  <c r="K352" i="2"/>
  <c r="T352" i="2" s="1"/>
  <c r="K17" i="2"/>
  <c r="T17" i="2" s="1"/>
  <c r="K21" i="2"/>
  <c r="T21" i="2" s="1"/>
  <c r="K25" i="2"/>
  <c r="T25" i="2" s="1"/>
  <c r="K29" i="2"/>
  <c r="T29" i="2" s="1"/>
  <c r="K33" i="2"/>
  <c r="T33" i="2" s="1"/>
  <c r="K37" i="2"/>
  <c r="T37" i="2" s="1"/>
  <c r="K41" i="2"/>
  <c r="T41" i="2" s="1"/>
  <c r="K45" i="2"/>
  <c r="T45" i="2" s="1"/>
  <c r="K49" i="2"/>
  <c r="T49" i="2" s="1"/>
  <c r="K53" i="2"/>
  <c r="T53" i="2" s="1"/>
  <c r="K57" i="2"/>
  <c r="T57" i="2" s="1"/>
  <c r="K61" i="2"/>
  <c r="T61" i="2" s="1"/>
  <c r="K65" i="2"/>
  <c r="T65" i="2" s="1"/>
  <c r="K69" i="2"/>
  <c r="T69" i="2" s="1"/>
  <c r="K73" i="2"/>
  <c r="T73" i="2" s="1"/>
  <c r="K77" i="2"/>
  <c r="T77" i="2" s="1"/>
  <c r="K81" i="2"/>
  <c r="T81" i="2" s="1"/>
  <c r="K85" i="2"/>
  <c r="T85" i="2" s="1"/>
  <c r="K89" i="2"/>
  <c r="T89" i="2" s="1"/>
  <c r="K93" i="2"/>
  <c r="T93" i="2" s="1"/>
  <c r="K97" i="2"/>
  <c r="T97" i="2" s="1"/>
  <c r="K101" i="2"/>
  <c r="T101" i="2" s="1"/>
  <c r="K105" i="2"/>
  <c r="T105" i="2" s="1"/>
  <c r="K109" i="2"/>
  <c r="T109" i="2" s="1"/>
  <c r="K113" i="2"/>
  <c r="T113" i="2" s="1"/>
  <c r="K117" i="2"/>
  <c r="T117" i="2" s="1"/>
  <c r="K121" i="2"/>
  <c r="T121" i="2" s="1"/>
  <c r="K125" i="2"/>
  <c r="T125" i="2" s="1"/>
  <c r="K129" i="2"/>
  <c r="T129" i="2" s="1"/>
  <c r="K133" i="2"/>
  <c r="T133" i="2" s="1"/>
  <c r="K137" i="2"/>
  <c r="T137" i="2" s="1"/>
  <c r="K141" i="2"/>
  <c r="T141" i="2" s="1"/>
  <c r="K145" i="2"/>
  <c r="T145" i="2" s="1"/>
  <c r="K149" i="2"/>
  <c r="T149" i="2" s="1"/>
  <c r="K153" i="2"/>
  <c r="T153" i="2" s="1"/>
  <c r="K157" i="2"/>
  <c r="T157" i="2" s="1"/>
  <c r="K161" i="2"/>
  <c r="T161" i="2" s="1"/>
  <c r="K165" i="2"/>
  <c r="T165" i="2" s="1"/>
  <c r="K169" i="2"/>
  <c r="T169" i="2" s="1"/>
  <c r="K173" i="2"/>
  <c r="T173" i="2" s="1"/>
  <c r="K177" i="2"/>
  <c r="T177" i="2" s="1"/>
  <c r="K181" i="2"/>
  <c r="T181" i="2" s="1"/>
  <c r="K185" i="2"/>
  <c r="T185" i="2" s="1"/>
  <c r="K189" i="2"/>
  <c r="T189" i="2" s="1"/>
  <c r="K193" i="2"/>
  <c r="T193" i="2" s="1"/>
  <c r="K197" i="2"/>
  <c r="T197" i="2" s="1"/>
  <c r="K201" i="2"/>
  <c r="T201" i="2" s="1"/>
  <c r="K205" i="2"/>
  <c r="T205" i="2" s="1"/>
  <c r="K209" i="2"/>
  <c r="T209" i="2" s="1"/>
  <c r="K213" i="2"/>
  <c r="T213" i="2" s="1"/>
  <c r="K217" i="2"/>
  <c r="T217" i="2" s="1"/>
  <c r="K221" i="2"/>
  <c r="T221" i="2" s="1"/>
  <c r="K225" i="2"/>
  <c r="T225" i="2" s="1"/>
  <c r="K229" i="2"/>
  <c r="T229" i="2" s="1"/>
  <c r="K233" i="2"/>
  <c r="T233" i="2" s="1"/>
  <c r="K237" i="2"/>
  <c r="T237" i="2" s="1"/>
  <c r="K241" i="2"/>
  <c r="T241" i="2" s="1"/>
  <c r="K245" i="2"/>
  <c r="T245" i="2" s="1"/>
  <c r="K249" i="2"/>
  <c r="T249" i="2" s="1"/>
  <c r="K253" i="2"/>
  <c r="T253" i="2" s="1"/>
  <c r="K257" i="2"/>
  <c r="T257" i="2" s="1"/>
  <c r="K261" i="2"/>
  <c r="T261" i="2" s="1"/>
  <c r="K265" i="2"/>
  <c r="T265" i="2" s="1"/>
  <c r="K269" i="2"/>
  <c r="T269" i="2" s="1"/>
  <c r="K273" i="2"/>
  <c r="T273" i="2" s="1"/>
  <c r="K277" i="2"/>
  <c r="T277" i="2" s="1"/>
  <c r="K281" i="2"/>
  <c r="T281" i="2" s="1"/>
  <c r="K285" i="2"/>
  <c r="T285" i="2" s="1"/>
  <c r="K289" i="2"/>
  <c r="T289" i="2" s="1"/>
  <c r="K293" i="2"/>
  <c r="T293" i="2" s="1"/>
  <c r="K297" i="2"/>
  <c r="T297" i="2" s="1"/>
  <c r="K301" i="2"/>
  <c r="T301" i="2" s="1"/>
  <c r="K305" i="2"/>
  <c r="T305" i="2" s="1"/>
  <c r="K309" i="2"/>
  <c r="T309" i="2" s="1"/>
  <c r="K313" i="2"/>
  <c r="T313" i="2" s="1"/>
  <c r="K317" i="2"/>
  <c r="T317" i="2" s="1"/>
  <c r="K321" i="2"/>
  <c r="T321" i="2" s="1"/>
  <c r="K325" i="2"/>
  <c r="T325" i="2" s="1"/>
  <c r="K329" i="2"/>
  <c r="T329" i="2" s="1"/>
  <c r="K333" i="2"/>
  <c r="T333" i="2" s="1"/>
  <c r="K337" i="2"/>
  <c r="T337" i="2" s="1"/>
  <c r="K341" i="2"/>
  <c r="T341" i="2" s="1"/>
  <c r="K345" i="2"/>
  <c r="T345" i="2" s="1"/>
  <c r="K349" i="2"/>
  <c r="T349" i="2" s="1"/>
  <c r="K353" i="2"/>
  <c r="T353" i="2" s="1"/>
  <c r="K18" i="2"/>
  <c r="T18" i="2" s="1"/>
  <c r="K22" i="2"/>
  <c r="T22" i="2" s="1"/>
  <c r="K26" i="2"/>
  <c r="T26" i="2" s="1"/>
  <c r="K30" i="2"/>
  <c r="T30" i="2" s="1"/>
  <c r="K34" i="2"/>
  <c r="T34" i="2" s="1"/>
  <c r="K38" i="2"/>
  <c r="T38" i="2" s="1"/>
  <c r="K42" i="2"/>
  <c r="T42" i="2" s="1"/>
  <c r="K46" i="2"/>
  <c r="T46" i="2" s="1"/>
  <c r="K50" i="2"/>
  <c r="T50" i="2" s="1"/>
  <c r="K54" i="2"/>
  <c r="T54" i="2" s="1"/>
  <c r="K58" i="2"/>
  <c r="T58" i="2" s="1"/>
  <c r="K62" i="2"/>
  <c r="T62" i="2" s="1"/>
  <c r="K66" i="2"/>
  <c r="T66" i="2" s="1"/>
  <c r="K70" i="2"/>
  <c r="T70" i="2" s="1"/>
  <c r="K74" i="2"/>
  <c r="T74" i="2" s="1"/>
  <c r="K78" i="2"/>
  <c r="T78" i="2" s="1"/>
  <c r="K82" i="2"/>
  <c r="T82" i="2" s="1"/>
  <c r="K86" i="2"/>
  <c r="T86" i="2" s="1"/>
  <c r="K90" i="2"/>
  <c r="T90" i="2" s="1"/>
  <c r="K94" i="2"/>
  <c r="T94" i="2" s="1"/>
  <c r="K98" i="2"/>
  <c r="T98" i="2" s="1"/>
  <c r="K102" i="2"/>
  <c r="T102" i="2" s="1"/>
  <c r="K106" i="2"/>
  <c r="T106" i="2" s="1"/>
  <c r="K110" i="2"/>
  <c r="T110" i="2" s="1"/>
  <c r="K114" i="2"/>
  <c r="T114" i="2" s="1"/>
  <c r="K118" i="2"/>
  <c r="T118" i="2" s="1"/>
  <c r="K122" i="2"/>
  <c r="T122" i="2" s="1"/>
  <c r="K126" i="2"/>
  <c r="T126" i="2" s="1"/>
  <c r="K130" i="2"/>
  <c r="T130" i="2" s="1"/>
  <c r="K134" i="2"/>
  <c r="T134" i="2" s="1"/>
  <c r="K138" i="2"/>
  <c r="T138" i="2" s="1"/>
  <c r="K142" i="2"/>
  <c r="T142" i="2" s="1"/>
  <c r="K146" i="2"/>
  <c r="T146" i="2" s="1"/>
  <c r="K150" i="2"/>
  <c r="T150" i="2" s="1"/>
  <c r="K154" i="2"/>
  <c r="T154" i="2" s="1"/>
  <c r="K158" i="2"/>
  <c r="T158" i="2" s="1"/>
  <c r="K162" i="2"/>
  <c r="T162" i="2" s="1"/>
  <c r="K166" i="2"/>
  <c r="T166" i="2" s="1"/>
  <c r="K170" i="2"/>
  <c r="T170" i="2" s="1"/>
  <c r="K174" i="2"/>
  <c r="T174" i="2" s="1"/>
  <c r="K178" i="2"/>
  <c r="T178" i="2" s="1"/>
  <c r="K182" i="2"/>
  <c r="T182" i="2" s="1"/>
  <c r="K186" i="2"/>
  <c r="T186" i="2" s="1"/>
  <c r="K190" i="2"/>
  <c r="T190" i="2" s="1"/>
  <c r="K194" i="2"/>
  <c r="T194" i="2" s="1"/>
  <c r="K198" i="2"/>
  <c r="T198" i="2" s="1"/>
  <c r="K202" i="2"/>
  <c r="T202" i="2" s="1"/>
  <c r="K206" i="2"/>
  <c r="T206" i="2" s="1"/>
  <c r="K210" i="2"/>
  <c r="T210" i="2" s="1"/>
  <c r="K214" i="2"/>
  <c r="T214" i="2" s="1"/>
  <c r="K218" i="2"/>
  <c r="T218" i="2" s="1"/>
  <c r="K222" i="2"/>
  <c r="T222" i="2" s="1"/>
  <c r="K226" i="2"/>
  <c r="T226" i="2" s="1"/>
  <c r="K230" i="2"/>
  <c r="T230" i="2" s="1"/>
  <c r="K234" i="2"/>
  <c r="T234" i="2" s="1"/>
  <c r="K238" i="2"/>
  <c r="T238" i="2" s="1"/>
  <c r="K242" i="2"/>
  <c r="T242" i="2" s="1"/>
  <c r="K246" i="2"/>
  <c r="T246" i="2" s="1"/>
  <c r="K250" i="2"/>
  <c r="T250" i="2" s="1"/>
  <c r="K254" i="2"/>
  <c r="T254" i="2" s="1"/>
  <c r="K258" i="2"/>
  <c r="T258" i="2" s="1"/>
  <c r="K262" i="2"/>
  <c r="T262" i="2" s="1"/>
  <c r="K266" i="2"/>
  <c r="T266" i="2" s="1"/>
  <c r="K270" i="2"/>
  <c r="T270" i="2" s="1"/>
  <c r="K274" i="2"/>
  <c r="T274" i="2" s="1"/>
  <c r="K278" i="2"/>
  <c r="T278" i="2" s="1"/>
  <c r="K282" i="2"/>
  <c r="T282" i="2" s="1"/>
  <c r="K286" i="2"/>
  <c r="T286" i="2" s="1"/>
  <c r="K290" i="2"/>
  <c r="T290" i="2" s="1"/>
  <c r="K294" i="2"/>
  <c r="T294" i="2" s="1"/>
  <c r="K298" i="2"/>
  <c r="T298" i="2" s="1"/>
  <c r="K302" i="2"/>
  <c r="T302" i="2" s="1"/>
  <c r="K306" i="2"/>
  <c r="T306" i="2" s="1"/>
  <c r="K310" i="2"/>
  <c r="T310" i="2" s="1"/>
  <c r="K314" i="2"/>
  <c r="T314" i="2" s="1"/>
  <c r="K318" i="2"/>
  <c r="T318" i="2" s="1"/>
  <c r="K322" i="2"/>
  <c r="T322" i="2" s="1"/>
  <c r="K326" i="2"/>
  <c r="T326" i="2" s="1"/>
  <c r="K330" i="2"/>
  <c r="T330" i="2" s="1"/>
  <c r="K334" i="2"/>
  <c r="T334" i="2" s="1"/>
  <c r="K338" i="2"/>
  <c r="T338" i="2" s="1"/>
  <c r="K342" i="2"/>
  <c r="T342" i="2" s="1"/>
  <c r="K346" i="2"/>
  <c r="T346" i="2" s="1"/>
  <c r="K350" i="2"/>
  <c r="T350" i="2" s="1"/>
  <c r="K354" i="2"/>
  <c r="T354" i="2" s="1"/>
  <c r="K19" i="2"/>
  <c r="T19" i="2" s="1"/>
  <c r="K35" i="2"/>
  <c r="T35" i="2" s="1"/>
  <c r="K51" i="2"/>
  <c r="T51" i="2" s="1"/>
  <c r="K67" i="2"/>
  <c r="T67" i="2" s="1"/>
  <c r="K83" i="2"/>
  <c r="T83" i="2" s="1"/>
  <c r="K99" i="2"/>
  <c r="T99" i="2" s="1"/>
  <c r="K115" i="2"/>
  <c r="T115" i="2" s="1"/>
  <c r="K131" i="2"/>
  <c r="T131" i="2" s="1"/>
  <c r="K147" i="2"/>
  <c r="T147" i="2" s="1"/>
  <c r="K163" i="2"/>
  <c r="T163" i="2" s="1"/>
  <c r="K179" i="2"/>
  <c r="T179" i="2" s="1"/>
  <c r="K195" i="2"/>
  <c r="T195" i="2" s="1"/>
  <c r="K211" i="2"/>
  <c r="T211" i="2" s="1"/>
  <c r="K227" i="2"/>
  <c r="T227" i="2" s="1"/>
  <c r="K243" i="2"/>
  <c r="T243" i="2" s="1"/>
  <c r="K259" i="2"/>
  <c r="T259" i="2" s="1"/>
  <c r="K275" i="2"/>
  <c r="T275" i="2" s="1"/>
  <c r="K291" i="2"/>
  <c r="T291" i="2" s="1"/>
  <c r="K307" i="2"/>
  <c r="T307" i="2" s="1"/>
  <c r="K323" i="2"/>
  <c r="T323" i="2" s="1"/>
  <c r="K339" i="2"/>
  <c r="T339" i="2" s="1"/>
  <c r="K355" i="2"/>
  <c r="T355" i="2" s="1"/>
  <c r="K359" i="2"/>
  <c r="T359" i="2" s="1"/>
  <c r="K363" i="2"/>
  <c r="T363" i="2" s="1"/>
  <c r="K367" i="2"/>
  <c r="T367" i="2" s="1"/>
  <c r="K371" i="2"/>
  <c r="T371" i="2" s="1"/>
  <c r="K375" i="2"/>
  <c r="T375" i="2" s="1"/>
  <c r="K379" i="2"/>
  <c r="T379" i="2" s="1"/>
  <c r="K23" i="2"/>
  <c r="T23" i="2" s="1"/>
  <c r="K39" i="2"/>
  <c r="T39" i="2" s="1"/>
  <c r="K55" i="2"/>
  <c r="T55" i="2" s="1"/>
  <c r="K71" i="2"/>
  <c r="T71" i="2" s="1"/>
  <c r="K87" i="2"/>
  <c r="T87" i="2" s="1"/>
  <c r="K103" i="2"/>
  <c r="T103" i="2" s="1"/>
  <c r="K119" i="2"/>
  <c r="T119" i="2" s="1"/>
  <c r="K135" i="2"/>
  <c r="T135" i="2" s="1"/>
  <c r="K151" i="2"/>
  <c r="T151" i="2" s="1"/>
  <c r="K167" i="2"/>
  <c r="T167" i="2" s="1"/>
  <c r="K183" i="2"/>
  <c r="T183" i="2" s="1"/>
  <c r="K199" i="2"/>
  <c r="T199" i="2" s="1"/>
  <c r="K215" i="2"/>
  <c r="T215" i="2" s="1"/>
  <c r="K231" i="2"/>
  <c r="T231" i="2" s="1"/>
  <c r="K247" i="2"/>
  <c r="T247" i="2" s="1"/>
  <c r="K263" i="2"/>
  <c r="T263" i="2" s="1"/>
  <c r="K279" i="2"/>
  <c r="T279" i="2" s="1"/>
  <c r="K295" i="2"/>
  <c r="T295" i="2" s="1"/>
  <c r="K311" i="2"/>
  <c r="T311" i="2" s="1"/>
  <c r="K327" i="2"/>
  <c r="T327" i="2" s="1"/>
  <c r="K343" i="2"/>
  <c r="T343" i="2" s="1"/>
  <c r="K356" i="2"/>
  <c r="T356" i="2" s="1"/>
  <c r="K360" i="2"/>
  <c r="T360" i="2" s="1"/>
  <c r="K364" i="2"/>
  <c r="T364" i="2" s="1"/>
  <c r="K368" i="2"/>
  <c r="T368" i="2" s="1"/>
  <c r="K372" i="2"/>
  <c r="T372" i="2" s="1"/>
  <c r="K376" i="2"/>
  <c r="T376" i="2" s="1"/>
  <c r="K27" i="2"/>
  <c r="T27" i="2" s="1"/>
  <c r="K43" i="2"/>
  <c r="T43" i="2" s="1"/>
  <c r="K59" i="2"/>
  <c r="T59" i="2" s="1"/>
  <c r="K75" i="2"/>
  <c r="T75" i="2" s="1"/>
  <c r="K91" i="2"/>
  <c r="T91" i="2" s="1"/>
  <c r="K107" i="2"/>
  <c r="T107" i="2" s="1"/>
  <c r="K123" i="2"/>
  <c r="T123" i="2" s="1"/>
  <c r="K139" i="2"/>
  <c r="T139" i="2" s="1"/>
  <c r="K155" i="2"/>
  <c r="T155" i="2" s="1"/>
  <c r="K171" i="2"/>
  <c r="T171" i="2" s="1"/>
  <c r="K187" i="2"/>
  <c r="T187" i="2" s="1"/>
  <c r="K203" i="2"/>
  <c r="T203" i="2" s="1"/>
  <c r="K219" i="2"/>
  <c r="T219" i="2" s="1"/>
  <c r="K235" i="2"/>
  <c r="T235" i="2" s="1"/>
  <c r="K251" i="2"/>
  <c r="T251" i="2" s="1"/>
  <c r="K267" i="2"/>
  <c r="T267" i="2" s="1"/>
  <c r="K283" i="2"/>
  <c r="T283" i="2" s="1"/>
  <c r="K299" i="2"/>
  <c r="T299" i="2" s="1"/>
  <c r="K315" i="2"/>
  <c r="T315" i="2" s="1"/>
  <c r="K331" i="2"/>
  <c r="T331" i="2" s="1"/>
  <c r="K347" i="2"/>
  <c r="T347" i="2" s="1"/>
  <c r="K357" i="2"/>
  <c r="T357" i="2" s="1"/>
  <c r="K361" i="2"/>
  <c r="T361" i="2" s="1"/>
  <c r="K365" i="2"/>
  <c r="T365" i="2" s="1"/>
  <c r="K369" i="2"/>
  <c r="T369" i="2" s="1"/>
  <c r="K373" i="2"/>
  <c r="T373" i="2" s="1"/>
  <c r="K377" i="2"/>
  <c r="T377" i="2" s="1"/>
  <c r="K31" i="2"/>
  <c r="T31" i="2" s="1"/>
  <c r="K95" i="2"/>
  <c r="T95" i="2" s="1"/>
  <c r="K159" i="2"/>
  <c r="T159" i="2" s="1"/>
  <c r="K223" i="2"/>
  <c r="T223" i="2" s="1"/>
  <c r="K287" i="2"/>
  <c r="T287" i="2" s="1"/>
  <c r="K351" i="2"/>
  <c r="T351" i="2" s="1"/>
  <c r="K370" i="2"/>
  <c r="T370" i="2" s="1"/>
  <c r="K47" i="2"/>
  <c r="T47" i="2" s="1"/>
  <c r="K111" i="2"/>
  <c r="T111" i="2" s="1"/>
  <c r="K175" i="2"/>
  <c r="T175" i="2" s="1"/>
  <c r="K239" i="2"/>
  <c r="T239" i="2" s="1"/>
  <c r="K303" i="2"/>
  <c r="T303" i="2" s="1"/>
  <c r="K358" i="2"/>
  <c r="T358" i="2" s="1"/>
  <c r="K374" i="2"/>
  <c r="T374" i="2" s="1"/>
  <c r="K63" i="2"/>
  <c r="T63" i="2" s="1"/>
  <c r="K127" i="2"/>
  <c r="T127" i="2" s="1"/>
  <c r="K191" i="2"/>
  <c r="T191" i="2" s="1"/>
  <c r="K255" i="2"/>
  <c r="T255" i="2" s="1"/>
  <c r="K319" i="2"/>
  <c r="T319" i="2" s="1"/>
  <c r="K362" i="2"/>
  <c r="T362" i="2" s="1"/>
  <c r="K378" i="2"/>
  <c r="T378" i="2" s="1"/>
  <c r="K79" i="2"/>
  <c r="T79" i="2" s="1"/>
  <c r="K335" i="2"/>
  <c r="T335" i="2" s="1"/>
  <c r="K143" i="2"/>
  <c r="T143" i="2" s="1"/>
  <c r="K366" i="2"/>
  <c r="T366" i="2" s="1"/>
  <c r="K207" i="2"/>
  <c r="T207" i="2" s="1"/>
  <c r="K271" i="2"/>
  <c r="T271" i="2" s="1"/>
  <c r="P13" i="2"/>
  <c r="S13" i="2" s="1"/>
  <c r="A389" i="2"/>
  <c r="A390" i="2"/>
  <c r="P12" i="2"/>
  <c r="S12" i="2" s="1"/>
  <c r="A391" i="2"/>
  <c r="P8" i="2"/>
  <c r="P10" i="2"/>
  <c r="P9" i="2"/>
  <c r="P11" i="2"/>
  <c r="S11" i="2" s="1"/>
  <c r="F6" i="2"/>
  <c r="G4" i="2"/>
  <c r="F4" i="11"/>
  <c r="R385" i="2"/>
  <c r="U16" i="1"/>
  <c r="AG16" i="1" s="1"/>
  <c r="AD35" i="1"/>
  <c r="R35" i="1" s="1"/>
  <c r="AD23" i="1"/>
  <c r="R23" i="1" s="1"/>
  <c r="S11" i="1"/>
  <c r="S10" i="1"/>
  <c r="AE10" i="1" s="1"/>
  <c r="R16" i="1"/>
  <c r="AD16" i="1" s="1"/>
  <c r="R36" i="1"/>
  <c r="AD33" i="1"/>
  <c r="R33" i="1" s="1"/>
  <c r="AD32" i="1"/>
  <c r="R32" i="1" s="1"/>
  <c r="V8" i="1"/>
  <c r="V7" i="1"/>
  <c r="V6" i="1"/>
  <c r="V5" i="1"/>
  <c r="S9" i="1"/>
  <c r="AE9" i="1" s="1"/>
  <c r="R8" i="1"/>
  <c r="R7" i="1"/>
  <c r="R6" i="1"/>
  <c r="R5" i="1"/>
  <c r="V4" i="1"/>
  <c r="R10" i="1"/>
  <c r="R9" i="1"/>
  <c r="AD25" i="1"/>
  <c r="R25" i="1" s="1"/>
  <c r="AD24" i="1"/>
  <c r="R24" i="1" s="1"/>
  <c r="S8" i="2" l="1"/>
  <c r="S10" i="2"/>
  <c r="L390" i="2"/>
  <c r="H391" i="2"/>
  <c r="J391" i="2" s="1"/>
  <c r="L384" i="2"/>
  <c r="I384" i="2"/>
  <c r="L391" i="2"/>
  <c r="L389" i="2"/>
  <c r="I391" i="2"/>
  <c r="Z25" i="1" s="1"/>
  <c r="H390" i="2"/>
  <c r="J390" i="2" s="1"/>
  <c r="X26" i="1" s="1"/>
  <c r="L383" i="2"/>
  <c r="I383" i="2"/>
  <c r="I389" i="2"/>
  <c r="V25" i="1" s="1"/>
  <c r="I390" i="2"/>
  <c r="X25" i="1" s="1"/>
  <c r="H389" i="2"/>
  <c r="V24" i="1" s="1"/>
  <c r="L382" i="2"/>
  <c r="I382" i="2"/>
  <c r="H382" i="2"/>
  <c r="H384" i="2"/>
  <c r="H383" i="2"/>
  <c r="H4" i="11"/>
  <c r="K25" i="11"/>
  <c r="K19" i="11"/>
  <c r="K18" i="11"/>
  <c r="K26" i="11"/>
  <c r="K21" i="11"/>
  <c r="K20" i="11"/>
  <c r="K23" i="11"/>
  <c r="F6" i="11"/>
  <c r="K22" i="11"/>
  <c r="K17" i="11"/>
  <c r="K24" i="11"/>
  <c r="G5" i="2"/>
  <c r="Q385" i="2"/>
  <c r="S9" i="2"/>
  <c r="K15" i="2" l="1"/>
  <c r="T15" i="2" s="1"/>
  <c r="K14" i="2"/>
  <c r="T14" i="2" s="1"/>
  <c r="O15" i="2"/>
  <c r="O14" i="2"/>
  <c r="K9" i="11"/>
  <c r="K16" i="11"/>
  <c r="T16" i="11" s="1"/>
  <c r="K13" i="11"/>
  <c r="T13" i="11" s="1"/>
  <c r="K11" i="11"/>
  <c r="T11" i="11" s="1"/>
  <c r="K12" i="11"/>
  <c r="T12" i="11" s="1"/>
  <c r="K14" i="11"/>
  <c r="T14" i="11" s="1"/>
  <c r="K15" i="11"/>
  <c r="T15" i="11" s="1"/>
  <c r="K10" i="11"/>
  <c r="E389" i="2"/>
  <c r="V29" i="1" s="1"/>
  <c r="E390" i="2"/>
  <c r="X29" i="1" s="1"/>
  <c r="E391" i="2"/>
  <c r="Z29" i="1" s="1"/>
  <c r="D390" i="2"/>
  <c r="X28" i="1" s="1"/>
  <c r="D391" i="2"/>
  <c r="Z28" i="1" s="1"/>
  <c r="D389" i="2"/>
  <c r="V28" i="1" s="1"/>
  <c r="J383" i="2"/>
  <c r="AJ26" i="1" s="1"/>
  <c r="J384" i="2"/>
  <c r="X32" i="1"/>
  <c r="K12" i="2"/>
  <c r="T12" i="2" s="1"/>
  <c r="K9" i="2"/>
  <c r="T9" i="2" s="1"/>
  <c r="K13" i="2"/>
  <c r="O13" i="2"/>
  <c r="V32" i="1"/>
  <c r="Z32" i="1"/>
  <c r="X24" i="1"/>
  <c r="Z24" i="1"/>
  <c r="O12" i="2"/>
  <c r="H392" i="2"/>
  <c r="I392" i="2"/>
  <c r="L392" i="2"/>
  <c r="AH25" i="1"/>
  <c r="AL25" i="1"/>
  <c r="AJ25" i="1"/>
  <c r="AH24" i="1"/>
  <c r="AL24" i="1"/>
  <c r="O8" i="2"/>
  <c r="O9" i="2"/>
  <c r="O11" i="2"/>
  <c r="O10" i="2"/>
  <c r="K11" i="2"/>
  <c r="K10" i="2"/>
  <c r="AJ24" i="1"/>
  <c r="W1" i="2"/>
  <c r="H5" i="11"/>
  <c r="O14" i="11" s="1"/>
  <c r="H385" i="2"/>
  <c r="S385" i="2"/>
  <c r="W385" i="2"/>
  <c r="L385" i="2"/>
  <c r="I385" i="2"/>
  <c r="T9" i="11" l="1"/>
  <c r="T10" i="11"/>
  <c r="O9" i="11"/>
  <c r="O16" i="11"/>
  <c r="O11" i="11"/>
  <c r="O10" i="11"/>
  <c r="O8" i="11"/>
  <c r="O12" i="11"/>
  <c r="O13" i="11"/>
  <c r="O15" i="11"/>
  <c r="K383" i="2"/>
  <c r="D392" i="2"/>
  <c r="E392" i="2"/>
  <c r="O384" i="2"/>
  <c r="AB29" i="1"/>
  <c r="AB28" i="1"/>
  <c r="O382" i="2"/>
  <c r="O391" i="2"/>
  <c r="Z36" i="1" s="1"/>
  <c r="AL32" i="1"/>
  <c r="AJ32" i="1"/>
  <c r="T13" i="2"/>
  <c r="K384" i="2"/>
  <c r="O383" i="2"/>
  <c r="AH32" i="1"/>
  <c r="K389" i="2"/>
  <c r="V27" i="1" s="1"/>
  <c r="K390" i="2"/>
  <c r="X27" i="1" s="1"/>
  <c r="O389" i="2"/>
  <c r="V36" i="1" s="1"/>
  <c r="O390" i="2"/>
  <c r="X36" i="1" s="1"/>
  <c r="T11" i="2"/>
  <c r="K382" i="2"/>
  <c r="T10" i="2"/>
  <c r="K391" i="2"/>
  <c r="Z27" i="1" s="1"/>
  <c r="AB24" i="1"/>
  <c r="AB25" i="1" s="1"/>
  <c r="AB32" i="1"/>
  <c r="AN24" i="1"/>
  <c r="O32" i="11" l="1"/>
  <c r="AN32" i="1"/>
  <c r="F32" i="1" s="1"/>
  <c r="X30" i="1"/>
  <c r="X31" i="1" s="1"/>
  <c r="V30" i="1"/>
  <c r="V31" i="1" s="1"/>
  <c r="Z30" i="1"/>
  <c r="Z31" i="1" s="1"/>
  <c r="AN25" i="1"/>
  <c r="F24" i="1"/>
  <c r="K392" i="2"/>
  <c r="O392" i="2"/>
  <c r="AH36" i="1"/>
  <c r="AB36" i="1"/>
  <c r="I19" i="1"/>
  <c r="I18" i="1"/>
  <c r="I17" i="1"/>
  <c r="T30" i="1" l="1"/>
  <c r="T31" i="1"/>
  <c r="AB30" i="1"/>
  <c r="F25" i="1"/>
  <c r="A17" i="1"/>
  <c r="G16" i="1" l="1"/>
  <c r="G19" i="1" s="1"/>
  <c r="AJ36" i="1" l="1"/>
  <c r="AL36" i="1"/>
  <c r="F20" i="1"/>
  <c r="H26" i="1" l="1"/>
  <c r="AN36" i="1"/>
  <c r="F36" i="1" s="1"/>
  <c r="O385" i="2"/>
  <c r="G26" i="1"/>
  <c r="Z33" i="1" l="1"/>
  <c r="Z37" i="1" s="1"/>
  <c r="Z38" i="1" s="1"/>
  <c r="Z41" i="1" s="1"/>
  <c r="N45" i="1" s="1"/>
  <c r="Z42" i="1" l="1"/>
  <c r="AL27" i="1"/>
  <c r="AL33" i="1" s="1"/>
  <c r="T32" i="11"/>
  <c r="L4" i="11" s="1"/>
  <c r="X33" i="1"/>
  <c r="V33" i="1"/>
  <c r="V37" i="1" s="1"/>
  <c r="V38" i="1" s="1"/>
  <c r="V41" i="1" s="1"/>
  <c r="J45" i="1" s="1"/>
  <c r="V42" i="1" l="1"/>
  <c r="X37" i="1"/>
  <c r="AL37" i="1"/>
  <c r="AB27" i="1"/>
  <c r="AB33" i="1" s="1"/>
  <c r="AJ27" i="1"/>
  <c r="AJ33" i="1" s="1"/>
  <c r="AH27" i="1"/>
  <c r="T385" i="2"/>
  <c r="I4" i="2" s="1"/>
  <c r="K385" i="2"/>
  <c r="A39" i="1"/>
  <c r="X41" i="1" l="1"/>
  <c r="AB41" i="1" s="1"/>
  <c r="AL41" i="1"/>
  <c r="N42" i="1" s="1"/>
  <c r="AL38" i="1"/>
  <c r="AB37" i="1"/>
  <c r="X38" i="1"/>
  <c r="AJ37" i="1"/>
  <c r="AN27" i="1"/>
  <c r="F27" i="1" s="1"/>
  <c r="F33" i="1" s="1"/>
  <c r="AH33" i="1"/>
  <c r="AL42" i="1" l="1"/>
  <c r="AJ41" i="1"/>
  <c r="AJ40" i="1" s="1"/>
  <c r="L42" i="1" s="1"/>
  <c r="AJ38" i="1"/>
  <c r="X40" i="1"/>
  <c r="L45" i="1" s="1"/>
  <c r="AB38" i="1"/>
  <c r="AH37" i="1"/>
  <c r="AN33" i="1"/>
  <c r="Z43" i="1" l="1"/>
  <c r="AL43" i="1"/>
  <c r="AN37" i="1"/>
  <c r="AH38" i="1"/>
  <c r="X42" i="1"/>
  <c r="AB42" i="1" s="1"/>
  <c r="AH41" i="1"/>
  <c r="J42" i="1" s="1"/>
  <c r="AJ42" i="1"/>
  <c r="X44" i="1" l="1"/>
  <c r="Z44" i="1"/>
  <c r="V44" i="1"/>
  <c r="AN41" i="1"/>
  <c r="AH42" i="1"/>
  <c r="AN42" i="1" s="1"/>
  <c r="F37" i="1"/>
  <c r="AN38" i="1"/>
  <c r="F38" i="1" s="1"/>
  <c r="X43" i="1"/>
  <c r="AJ43" i="1"/>
  <c r="AJ44" i="1" l="1"/>
  <c r="AH44" i="1"/>
  <c r="AL44" i="1"/>
  <c r="V43" i="1"/>
  <c r="AB43" i="1" s="1"/>
  <c r="F41" i="1"/>
  <c r="C45" i="1" s="1"/>
  <c r="AH43" i="1"/>
  <c r="AN43" i="1" s="1"/>
  <c r="F43" i="1" l="1"/>
  <c r="F42" i="1"/>
  <c r="Z45" i="1"/>
  <c r="V45" i="1"/>
  <c r="X45" i="1"/>
  <c r="AJ45" i="1"/>
  <c r="AH45" i="1"/>
  <c r="AL45" i="1"/>
  <c r="AD41" i="1" l="1"/>
  <c r="R41" i="1" s="1"/>
  <c r="AN44" i="1"/>
  <c r="AN45" i="1" s="1"/>
  <c r="AB44" i="1"/>
  <c r="AB45" i="1" s="1"/>
  <c r="F44" i="1" l="1"/>
  <c r="F45" i="1" s="1"/>
</calcChain>
</file>

<file path=xl/comments1.xml><?xml version="1.0" encoding="utf-8"?>
<comments xmlns="http://schemas.openxmlformats.org/spreadsheetml/2006/main">
  <authors>
    <author>von der Crone Andreas SECO</author>
    <author>Hayoz Erich SECO</author>
    <author>Gautschy Dominik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Gesamtbetrieb oder Betriebsabteilung gemäss Verfügung der kantonalen Amtsstelle.
</t>
        </r>
      </text>
    </comment>
    <comment ref="B10" authorId="0" shapeId="0">
      <text>
        <r>
          <rPr>
            <sz val="9"/>
            <color indexed="81"/>
            <rFont val="Segoe UI"/>
            <family val="2"/>
          </rPr>
          <t>Siehe Verfügung der kantonalen Amtsstelle; Abt.-Nr. nur bei Betriebsabteilungen vorhanden.</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Aventi diritto permanenti</t>
        </r>
        <r>
          <rPr>
            <sz val="9"/>
            <color indexed="81"/>
            <rFont val="Segoe UI"/>
            <family val="2"/>
          </rPr>
          <t xml:space="preserve">
-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 xml:space="preserve">
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se la loro formazione continua ad essere garantita e se l’impresa non beneficia di nessun altro supporto per coprire i salari degli apprendisti.
Le persone che no hanno diritto all’indennità non devono essere menzionate nel modulo. 
Vedere sotto.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 xml:space="preserve">Arbeitnehmende mit vereinbarter Arbeitszeit:
</t>
        </r>
        <r>
          <rPr>
            <sz val="9"/>
            <color indexed="81"/>
            <rFont val="Segoe UI"/>
            <family val="2"/>
          </rPr>
          <t>Das Total der Stunden im obenerwähnten Monat (inkl. aller Arbeitstage, Ferien- und Feiertage, Vorholtage etc.), welche die anspruchsberechtigten Arbeitnehmenden gemäss Arbeitsvertrag ohne Kurzarbeit normalerweise zu leisten haben (Anzahl Arbeitnehmende x Anzahl zu leistende Stunden).</t>
        </r>
        <r>
          <rPr>
            <u/>
            <sz val="9"/>
            <color indexed="81"/>
            <rFont val="Segoe UI"/>
            <family val="2"/>
          </rPr>
          <t xml:space="preserve">
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Arbeitnehmende auf Abruf:
Siehe unten.
</t>
        </r>
        <r>
          <rPr>
            <b/>
            <sz val="9"/>
            <color indexed="81"/>
            <rFont val="Segoe UI"/>
            <family val="2"/>
          </rPr>
          <t>Bitte das Total der Sollstunden in den betrieblichen Unterlagen hervorheben.</t>
        </r>
        <r>
          <rPr>
            <u/>
            <sz val="9"/>
            <color indexed="81"/>
            <rFont val="Segoe UI"/>
            <family val="2"/>
          </rPr>
          <t xml:space="preserve">
</t>
        </r>
      </text>
    </comment>
    <comment ref="R28" authorId="2" shapeId="0">
      <text>
        <r>
          <rPr>
            <sz val="9"/>
            <color indexed="81"/>
            <rFont val="Segoe UI"/>
            <family val="2"/>
          </rPr>
          <t xml:space="preserve">Questo campo conteggia in ore 1/12 del diritto alle vacanze annuale convenuto contrattualmente di tutte le persone aventi diritto con </t>
        </r>
        <r>
          <rPr>
            <u/>
            <sz val="9"/>
            <color indexed="81"/>
            <rFont val="Segoe UI"/>
            <family val="2"/>
          </rPr>
          <t>salario mensile</t>
        </r>
        <r>
          <rPr>
            <sz val="9"/>
            <color indexed="81"/>
            <rFont val="Segoe UI"/>
            <family val="2"/>
          </rPr>
          <t xml:space="preserve">. 
La media mensile del diritto alle vacanze convenuto contrattualmente espressa in giorni lavorativi per ogni avente diritto viene moltiplicata per 1/5 delle sue ore/settimana contrattuali del mese in corso.
Vene preso in considerazione il diritto alle vacanze convenuto contrattualmente a livello individuale di ogni singolo avente diritto secondo il foglio «Classificazione categorie salariali».
Esempio con 3 aventi diritto:
Persona A: 20 giorni di vacanze annuali x (42 ore/settimana : 5 = 8.4) = 168 ore/anno : 12 mesi = 14 al mese
Persona B: 22 giorni di vacanze annuali x (80% x 42 ore/settimana : 5 = 6.72) = 147.84 ore/anno : 12 mesi = 12.32 al mese
Persona C: 25 giorni di vacanze annuali x (50% x 42 ore/settimana : 5 = 4.2) = 105 ore/anno : 12 mesi = 8.75 al mese
I lavoratori hanno un totale di </t>
        </r>
        <r>
          <rPr>
            <b/>
            <sz val="9"/>
            <color indexed="81"/>
            <rFont val="Segoe UI"/>
            <family val="2"/>
          </rPr>
          <t>35.07</t>
        </r>
        <r>
          <rPr>
            <sz val="9"/>
            <color indexed="81"/>
            <rFont val="Segoe UI"/>
            <family val="2"/>
          </rPr>
          <t xml:space="preserve"> ore di vacanze al mese in media (14 + 12.32 + 8.75).
Modalità di calcolo per conteggi pro rata:
La media mensile espressa in ore del diritto alle vacanze convenuto contrattualmente viene divisa per il numero di giorni lavorativi dell’intero mese civile in corso e moltiplicata per il numero di giorni lavorativi del periodo di conteggio in corso.
Esempio: 
Un’azienda conteggia 10 giorni lavorativi, il mese civile in corso prevede 21 giorni lavorativi, tutti gli aventi diritto hanno in totale una media mensile di 35.07 ore di vacanza convenute contrattualmente:
35.07 ore : 21 x 10 = </t>
        </r>
        <r>
          <rPr>
            <b/>
            <sz val="9"/>
            <color indexed="81"/>
            <rFont val="Segoe UI"/>
            <family val="2"/>
          </rPr>
          <t>16.7</t>
        </r>
        <r>
          <rPr>
            <sz val="9"/>
            <color indexed="81"/>
            <rFont val="Segoe UI"/>
            <family val="2"/>
          </rPr>
          <t xml:space="preserve"> ore
</t>
        </r>
      </text>
    </comment>
    <comment ref="R29" authorId="2" shapeId="0">
      <text>
        <r>
          <rPr>
            <sz val="9"/>
            <color indexed="81"/>
            <rFont val="Segoe UI"/>
            <family val="2"/>
          </rPr>
          <t xml:space="preserve">Questo campo conteggia 1/12 delle ore di lavoro annuali, durante le quali i vostri lavoratori con </t>
        </r>
        <r>
          <rPr>
            <u/>
            <sz val="9"/>
            <color indexed="81"/>
            <rFont val="Segoe UI"/>
            <family val="2"/>
          </rPr>
          <t>salario mensile</t>
        </r>
        <r>
          <rPr>
            <sz val="9"/>
            <color indexed="81"/>
            <rFont val="Segoe UI"/>
            <family val="2"/>
          </rPr>
          <t xml:space="preserve"> sono esentati dal lavoro perché giorni festivi aziendali.
La media mensile dei giorni festivi aziendali viene moltiplicato per 1/5 delle ore/settimana convenute per contratto di tutte le persone interessate.
Esempio con 3 lavoratori aventi diritto, 9 giorni festivi aziendali:
Persona A: 9 x (42 ore/settimana : 5 = 8.4) = 75.6 ore/anno : 12 mesi = 6.3 al mese
Persona B: 9 x (80% x 42 ore/settimana : 5 = 6.72) = 60.48 ore/anno : 12 mesi =  5.04 al mese
Persona C: 9 x (50% x 42 ore/settimana : 5 = 4.2) = 37.8 ore/anno : 12 mesi = 3.15 al mese
Insieme i collaboratori hanno una media mensile totale di </t>
        </r>
        <r>
          <rPr>
            <b/>
            <sz val="9"/>
            <color indexed="81"/>
            <rFont val="Segoe UI"/>
            <family val="2"/>
          </rPr>
          <t>14.49</t>
        </r>
        <r>
          <rPr>
            <sz val="9"/>
            <color indexed="81"/>
            <rFont val="Segoe UI"/>
            <family val="2"/>
          </rPr>
          <t xml:space="preserve"> ore di vacanza. (6.3 + 5.04 + 3.15)
Modalità di conteggio per calcoli pro rata:
La media mensile espressa in ore dei giorni festivi aziendali viene divisa per il numero di giorni lavorativi dell’intero mese civile in corso e moltiplicato per il numero di giorni lavorativi del periodo di conteggio in corso.
Un’azienda conteggia 10 giorni lavorativi, il mese civile in corso prevede 21 giorni lavorativi, tutti gli aventi diritto hanno una media mensile di 14.49 ore di vacanza aziendali:
14.49 ore : 21 x 10 = </t>
        </r>
        <r>
          <rPr>
            <b/>
            <sz val="9"/>
            <color indexed="81"/>
            <rFont val="Segoe UI"/>
            <family val="2"/>
          </rPr>
          <t>6.9</t>
        </r>
        <r>
          <rPr>
            <sz val="9"/>
            <color indexed="81"/>
            <rFont val="Segoe UI"/>
            <family val="2"/>
          </rPr>
          <t xml:space="preserve"> ore
</t>
        </r>
      </text>
    </comment>
    <comment ref="R30" authorId="2" shapeId="0">
      <text>
        <r>
          <rPr>
            <sz val="9"/>
            <color indexed="81"/>
            <rFont val="Segoe UI"/>
            <family val="2"/>
          </rPr>
          <t xml:space="preserve">Questo campo conteggia le rimanenti ore di lavoro nette previste degli aventi diritto durante il mese in corso, previa deduzione della media mensile delle ore e dei giorni di vacanza. Questo valore serve per il calcolo del supplemento che equivale alla quota del salario dell’indennità dei giorni di vacanza e festivi.
Esempio:
405.72 Ore di lavoro previste di tutti i lavoratori aventi diritto durante il mese in corso 
- 35.07 ore di vacanza al mese
</t>
        </r>
        <r>
          <rPr>
            <u/>
            <sz val="9"/>
            <color indexed="81"/>
            <rFont val="Segoe UI"/>
            <family val="2"/>
          </rPr>
          <t>- 14.49 ore festive al mese</t>
        </r>
        <r>
          <rPr>
            <sz val="9"/>
            <color indexed="81"/>
            <rFont val="Segoe UI"/>
            <family val="2"/>
          </rPr>
          <t xml:space="preserve">
</t>
        </r>
        <r>
          <rPr>
            <b/>
            <sz val="9"/>
            <color indexed="81"/>
            <rFont val="Segoe UI"/>
            <family val="2"/>
          </rPr>
          <t>356.16</t>
        </r>
        <r>
          <rPr>
            <sz val="9"/>
            <color indexed="81"/>
            <rFont val="Segoe UI"/>
            <family val="2"/>
          </rPr>
          <t xml:space="preserve"> ore di lavoro previste nette al mese 
</t>
        </r>
      </text>
    </comment>
    <comment ref="T30" authorId="2" shapeId="0">
      <text>
        <r>
          <rPr>
            <sz val="9"/>
            <color indexed="81"/>
            <rFont val="Segoe UI"/>
            <family val="2"/>
          </rPr>
          <t xml:space="preserve">Se appare l’avviso rosso, la media mensile delle ore di vacanze e festive supera le ore di lavoro lorde previste.
Poiché la media delle quote relative ai giorni di vacanza e festivi non può superare il numero di ore di lavoro lorde previste, il numero delle ore di lavoro nette previste deve essere maggiore di 0.
Si prega di verificare i dati inseriti.
</t>
        </r>
      </text>
    </comment>
    <comment ref="R31" authorId="2" shapeId="0">
      <text>
        <r>
          <rPr>
            <sz val="9"/>
            <color indexed="81"/>
            <rFont val="Segoe UI"/>
            <family val="2"/>
          </rPr>
          <t>Questo campo conteggia il supplemento percentuale per la media mensile delle vacanze e dei giorni festivi in rapporto alle ore di lavoro previste nel periodo di conteggio in corso.
Esempio:
426.30 Ore di lavoro previste di tutti i lavoratori aventi diritto durante il mese in corso 
35.07 media mensile delle ore di vacanza 
14.49 ore di lavoro festive aziendali medie mensili per tutti gli lavoratori aventi diritto
Media mensile delle ore di vacanza e festive: (35.07+14.49) = 49.56 : 426.30 ore di lavoro previste nette per il mese in corso x 100 =</t>
        </r>
        <r>
          <rPr>
            <b/>
            <sz val="9"/>
            <color indexed="81"/>
            <rFont val="Segoe UI"/>
            <family val="2"/>
          </rPr>
          <t xml:space="preserve"> 11.62</t>
        </r>
        <r>
          <rPr>
            <sz val="9"/>
            <color indexed="81"/>
            <rFont val="Segoe UI"/>
            <family val="2"/>
          </rPr>
          <t xml:space="preserve"> %
</t>
        </r>
      </text>
    </comment>
    <comment ref="T31" authorId="2" shapeId="0">
      <text>
        <r>
          <rPr>
            <sz val="9"/>
            <color indexed="81"/>
            <rFont val="Segoe UI"/>
            <family val="2"/>
          </rPr>
          <t xml:space="preserve">Se appare l’avviso rosso, la quota totale dei giorni di vacanza e festivi supera il 21% delle ore di lavoro previste rimanenti.
Verificare il conteggio della media </t>
        </r>
        <r>
          <rPr>
            <u/>
            <sz val="9"/>
            <color indexed="81"/>
            <rFont val="Segoe UI"/>
            <family val="2"/>
          </rPr>
          <t>mensile</t>
        </r>
        <r>
          <rPr>
            <sz val="9"/>
            <color indexed="81"/>
            <rFont val="Segoe UI"/>
            <family val="2"/>
          </rPr>
          <t xml:space="preserve"> delle ore di vacanza e festive. I campi di inserimento contengono informazioni ed esempi. Se nel loro insieme i lavoratori dispongono effettivamente di questa quota elevata di giorni di vacanza e festivi, si prega di allegare al conteggio la relativa documentazione.
</t>
        </r>
      </text>
    </comment>
    <comment ref="F32" authorId="0" shapeId="0">
      <text>
        <r>
          <rPr>
            <sz val="9"/>
            <color indexed="81"/>
            <rFont val="Segoe UI"/>
            <family val="2"/>
          </rPr>
          <t xml:space="preserve">Orario di lavoro ridotto nel mese citato sopra o solo nel periodo approvato dal servizio cantonale.
</t>
        </r>
        <r>
          <rPr>
            <u/>
            <sz val="9"/>
            <color indexed="81"/>
            <rFont val="Segoe UI"/>
            <family val="2"/>
          </rPr>
          <t xml:space="preserve">
Calcolo delle ore per lavoro ridotto</t>
        </r>
        <r>
          <rPr>
            <sz val="9"/>
            <color indexed="81"/>
            <rFont val="Segoe UI"/>
            <family val="2"/>
          </rPr>
          <t xml:space="preserve">
Lavoratori con orario di lavoro concordato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 xml:space="preserve">
Lavoratori su chiamata</t>
        </r>
        <r>
          <rPr>
            <sz val="9"/>
            <color indexed="81"/>
            <rFont val="Segoe UI"/>
            <family val="2"/>
          </rPr>
          <t xml:space="preserve">
Vedere sotto.
</t>
        </r>
      </text>
    </comment>
    <comment ref="F36"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sotto.
</t>
        </r>
        <r>
          <rPr>
            <b/>
            <sz val="9"/>
            <color indexed="81"/>
            <rFont val="Segoe UI"/>
            <family val="2"/>
          </rPr>
          <t>Evidenziare questi dati nella documentazione aziendale.</t>
        </r>
      </text>
    </comment>
    <comment ref="F38" authorId="2" shapeId="0">
      <text>
        <r>
          <rPr>
            <sz val="9"/>
            <color indexed="81"/>
            <rFont val="Segoe UI"/>
            <family val="2"/>
          </rPr>
          <t xml:space="preserve">Totale della somma salariale su base mensile e oraria incluso supplemento vacanze e giorni festivi 
</t>
        </r>
      </text>
    </comment>
    <comment ref="R38" authorId="2" shapeId="0">
      <text>
        <r>
          <rPr>
            <sz val="9"/>
            <color indexed="81"/>
            <rFont val="Segoe UI"/>
            <family val="2"/>
          </rPr>
          <t>La somma salariale per le ore perse dei lavoratori con salario mensile deve essere aumentata di una percentuale pari al rapporto tra la quota di giorni di vacanza e festivi e le ore di lavoro previste nette.</t>
        </r>
      </text>
    </comment>
    <comment ref="AD38" authorId="2" shapeId="0">
      <text>
        <r>
          <rPr>
            <sz val="9"/>
            <color indexed="81"/>
            <rFont val="Segoe UI"/>
            <family val="2"/>
          </rPr>
          <t>Il supplemento per i giorni di vacanza e festivi per i lavoratori con salario orario è già incluso nel guadagno determinante. Non è previsto alcun aumento della somma salariale per le ore perse.</t>
        </r>
      </text>
    </comment>
    <comment ref="A39"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Formatrici e formatori
Le formatrici e i formatori in possesso di un'autorizzazione dell'ufficio cantonale della formazione professionale che impiegano tempo per formare persone.
Dal </t>
        </r>
        <r>
          <rPr>
            <b/>
            <sz val="9"/>
            <color indexed="81"/>
            <rFont val="Segoe UI"/>
            <family val="2"/>
          </rPr>
          <t>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t>
        </r>
        <r>
          <rPr>
            <sz val="9"/>
            <color indexed="81"/>
            <rFont val="Segoe UI"/>
            <family val="2"/>
          </rPr>
          <t xml:space="preserve">:
- Persone impiegate a tempo determinato senza possibilità di disdetta pattuita per contratto e con grado di occupazione fisso 
- RL a tempo indeterminato in essere da almeno 6 mesi, con grado di occupazione soggetto a forti fluttuazioni
- Apprendisti, se la loro formazione continua ad essere garantita e se l’impresa non beneficia di nessun altro supporto per coprire i salari degli apprendisti.
</t>
        </r>
      </text>
    </comment>
    <comment ref="C7" authorId="0" shapeId="0">
      <text>
        <r>
          <rPr>
            <sz val="9"/>
            <color indexed="81"/>
            <rFont val="Segoe UI"/>
            <family val="2"/>
          </rPr>
          <t xml:space="preserve">Indicare se i lavoratori sono impiegati con salario mensile o orario.
</t>
        </r>
      </text>
    </comment>
    <comment ref="D7" authorId="0" shapeId="0">
      <text>
        <r>
          <rPr>
            <sz val="9"/>
            <color indexed="81"/>
            <rFont val="Segoe UI"/>
            <family val="2"/>
          </rPr>
          <t xml:space="preserve">Indicare il diritto di vacanza annuale convenuti contrattualmente in giorni lavorativi.
Se le vacanze sono concordate in giorni civili, per la registrazione nel conteggio vengono convertite in giorni lavorativi.
Esempio:
Per una persona con 35 giorni civili di ferie secondo il CCNL dell’industria alberghiera-ristorazione vanno registrati 25 giorni feriali di vacanze (35 : 7 x 5)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t>
        </r>
        <r>
          <rPr>
            <b/>
            <sz val="9"/>
            <color indexed="81"/>
            <rFont val="Segoe UI"/>
            <family val="2"/>
          </rPr>
          <t xml:space="preserve">
Attenzione: non si devono inserire i giorni di vacanza individuali effettivamente presi.</t>
        </r>
        <r>
          <rPr>
            <sz val="9"/>
            <color indexed="81"/>
            <rFont val="Segoe UI"/>
            <family val="2"/>
          </rPr>
          <t xml:space="preserve">
Evidenziare nel riepilogo aziendale (lista) allegato il totale dei diritti alle vacanze convenuti contrattualmente dell’anno civile in corso di aventi diritto con salario mensile.
</t>
        </r>
      </text>
    </comment>
    <comment ref="E7" authorId="0" shapeId="0">
      <text>
        <r>
          <rPr>
            <sz val="9"/>
            <color indexed="81"/>
            <rFont val="Segoe UI"/>
            <family val="2"/>
          </rPr>
          <t xml:space="preserve">Indicare per quanti giorni lavorativi nell’anno civile interessato i lavoratori con salario mensile sono esonerati dal lavoro in seguito a  giorni festivi cantonali o comunali (giorni festivi che cadono in un giorno feriale).
Per le aziende nelle quali il sabato si lavora regolarmente possono essere computati anche i giorni festivi che, nell’anno interessato, cadono di sabato.
I lavoratori che rientrano nel CCNL dell’industria alberghiera-ristorazione hanno per esempio diritto a 6 giorni festivi all’anno ovvero ½ giorno festivo al mese (indipendentemente dai giorni di vacanza cantonali). Se un altro CCL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non deve essere convertito in giorni di lavoro effettivi nel tasso di occupazione corrispondente. La conversione in ore lavorative avviene automaticamente sulla base del grado di occupazione e della durata di lavoro normale settimanale nell’azienda in caso di occupazione al 100%.
Esempio: nel Canton Berna per i periodi di conteggio del 2022 =  6 giorni festivi che cadono in un giorno feriale : 
Persona A: tasso di occupazione 100%: valore «6»
Persona B: tasso di occupazione 80%: valore «6»
Persona C: tasso di occupazione 50%: valore «6»
Per le persone che durante l’anno in corso entrano o lasciano l’azienda, si presume che abbiano teoricamente diritto alle vacanze aziendali dell’anno civile in corso.
</t>
        </r>
        <r>
          <rPr>
            <b/>
            <sz val="9"/>
            <color indexed="81"/>
            <rFont val="Segoe UI"/>
            <family val="2"/>
          </rPr>
          <t>Attenzione: non si devono inserire i giorni festivi effettivi del mese in corso.</t>
        </r>
        <r>
          <rPr>
            <sz val="9"/>
            <color indexed="81"/>
            <rFont val="Segoe UI"/>
            <family val="2"/>
          </rPr>
          <t xml:space="preserve">
Evidenziare nella documentazione aziendale (lista) il numero di giorni festivi validi per la vostra azienda nell’anno civile in corso.
</t>
        </r>
      </text>
    </comment>
    <comment ref="F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questi dati nella documentazione aziendale.</t>
        </r>
      </text>
    </comment>
    <comment ref="G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H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 xml:space="preserve">Aventi diritto permanenti:
</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se la loro formazione continua ad essere garantita e se l’impresa non beneficia di nessun altro supporto per coprire i salari degli apprendisti.
Le persone che non hanno diritto all’indennità non devono essere menzionate nel modulo. 
Vedere scheda "Domanda-Conteggio".
</t>
        </r>
      </text>
    </comment>
    <comment ref="I7" authorId="1" shapeId="0">
      <text>
        <r>
          <rPr>
            <sz val="9"/>
            <color indexed="81"/>
            <rFont val="Segoe UI"/>
            <family val="2"/>
          </rPr>
          <t xml:space="preserve">Tutti i lavoratori che nel mese citato sopra (nel periodo approvato dal servizio cantonale) sono stati interessati dal lavoro ridotto. 
</t>
        </r>
      </text>
    </comment>
    <comment ref="J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K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Esempio di un lavoratore con una durata del lavoro convenuto di 40 ore/settimana o 8 ore/giorno
Maggio 2020: 21 giorni lavorativi (compresi 2 giorni festivi, Festa del lavoro e Ascensione) x durata di lavoro contrattuale di 8 ore/giorno = 168 ore previste 
=&gt; Per questo lavoratore, un mese di 21 giorni lavorativi comprende 168 ore di lavoro perviste
</t>
        </r>
        <r>
          <rPr>
            <u/>
            <sz val="9"/>
            <color indexed="81"/>
            <rFont val="Segoe UI"/>
            <family val="2"/>
          </rPr>
          <t>Esempio</t>
        </r>
        <r>
          <rPr>
            <sz val="9"/>
            <color indexed="81"/>
            <rFont val="Segoe UI"/>
            <family val="2"/>
          </rPr>
          <t xml:space="preserve"> per il periodo pro rata:
Ore previste per l'intero mese per 10 dipendenti: 1’680 ore
Giorni lavorativi per tutto il mese: 21 giorni
Periodo LR: 10 giorni
Ore previste: 1’680 ore : 21 giorni x 10 giorni = </t>
        </r>
        <r>
          <rPr>
            <b/>
            <sz val="9"/>
            <color indexed="81"/>
            <rFont val="Segoe UI"/>
            <family val="2"/>
          </rPr>
          <t xml:space="preserve">800 </t>
        </r>
        <r>
          <rPr>
            <sz val="9"/>
            <color indexed="81"/>
            <rFont val="Segoe UI"/>
            <family val="2"/>
          </rPr>
          <t xml:space="preserve">ore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il totale di ore previste nella documentazione aziendale.</t>
        </r>
        <r>
          <rPr>
            <sz val="9"/>
            <color indexed="81"/>
            <rFont val="Segoe UI"/>
            <family val="2"/>
          </rPr>
          <t xml:space="preserve">
</t>
        </r>
      </text>
    </comment>
    <comment ref="L7" authorId="1" shapeId="0">
      <text>
        <r>
          <rPr>
            <sz val="9"/>
            <color indexed="81"/>
            <rFont val="Segoe UI"/>
            <family val="2"/>
          </rPr>
          <t xml:space="preserve">Durata del lavoro ridotto nel mese citato sopra o solo nel periodo approvato dal servizio cantonale.
Calcolo delle ore per lavoro ridotto
</t>
        </r>
        <r>
          <rPr>
            <u/>
            <sz val="9"/>
            <color indexed="81"/>
            <rFont val="Segoe UI"/>
            <family val="2"/>
          </rPr>
          <t>Lavoratori con durata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 La percentuale della quota di vacanze e giorni di vacanza viene conteggiata tramite le informazioni riportate nelle colonne D ed E e l’indennità a pagina 1 viene aumentato di conseguenza.
</t>
        </r>
        <r>
          <rPr>
            <u/>
            <sz val="9"/>
            <color indexed="81"/>
            <rFont val="Segoe UI"/>
            <family val="2"/>
          </rPr>
          <t>Lavoratori su chiamata</t>
        </r>
        <r>
          <rPr>
            <sz val="9"/>
            <color indexed="81"/>
            <rFont val="Segoe UI"/>
            <family val="2"/>
          </rPr>
          <t xml:space="preserve">
V. scheda «Domanda-Conteggio».
</t>
        </r>
      </text>
    </comment>
    <comment ref="F8" authorId="2" shapeId="0">
      <text>
        <r>
          <rPr>
            <sz val="9"/>
            <color indexed="81"/>
            <rFont val="Segoe UI"/>
            <family val="2"/>
          </rPr>
          <t>Lohnsumme aller Mitarbeitern dieser Kategorie</t>
        </r>
      </text>
    </comment>
    <comment ref="D388" authorId="0" shapeId="0">
      <text>
        <r>
          <rPr>
            <sz val="9"/>
            <color indexed="81"/>
            <rFont val="Segoe UI"/>
            <family val="2"/>
          </rPr>
          <t xml:space="preserve">Dieses Ausgabefeld berechnet das Total der vertraglichen Ferienansprüche für dieseQuesto campo conteggia in ore il totale dei giorni di vacanza convenuti contrattualmente per questo periodo di conteggio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Persona A: durata normale del lavoro nell’azienda: 40 ore, tasso di occupazione, 20 giorni di vacanza/anno:
20 x (40 ore/settimana : 5) = 160 ore/anno : 12 mesi = media di 13.33 ore lavorative al mese
Persona B, durata normale del lavoro nell’azienda: 42 ore, tasso di occupazione 80%, 22 giorni di vacanza/anno: 
22 x (80% x 42 ore/settimana : 5) = 147.84 ore/anno : 12 mesi = media di 12.32 ore lavorative al mese
Persona C, durata normale del lavoro nell’azienda: 43 ore, tasso di occupazione 50%, 25 giorni di vacanza/anno: 
25 x (50% x 43 ore/settimana : 5) = 107.5 ore/anno : 12 mesi = media di 8.96 ore lavorative al mese
Insieme i lavoratori aventi diritto hanno una media mensile totale di </t>
        </r>
        <r>
          <rPr>
            <b/>
            <sz val="9"/>
            <color indexed="81"/>
            <rFont val="Segoe UI"/>
            <family val="2"/>
          </rPr>
          <t>34.61</t>
        </r>
        <r>
          <rPr>
            <sz val="9"/>
            <color indexed="81"/>
            <rFont val="Segoe UI"/>
            <family val="2"/>
          </rPr>
          <t xml:space="preserve"> ore di vacanza (13.33 + 12.32 + 8.96).
Modalità di calcolo per conteggi pro rata:
La media mensile delle vacanze convenute contrattualmente espressa in ore viene divisa per il numero di giorni lavorativi dell’intero mese civile in corso e moltiplicata per il numero di giorni del periodo di conteggio in corso.
Esempio: 
Un’azienda conteggia 10 giorni lavorativi, il mese civile in corso prevede 21 giorni lavorativi, tutti gli aventi diritto hanno una media mensile di 34.61 ore di lavoro convenute contrattualmente:
34.61 ore : 21 x 10 = </t>
        </r>
        <r>
          <rPr>
            <b/>
            <sz val="9"/>
            <color indexed="81"/>
            <rFont val="Segoe UI"/>
            <family val="2"/>
          </rPr>
          <t>16.48</t>
        </r>
        <r>
          <rPr>
            <sz val="9"/>
            <color indexed="81"/>
            <rFont val="Segoe UI"/>
            <family val="2"/>
          </rPr>
          <t xml:space="preserve"> ore.
</t>
        </r>
      </text>
    </comment>
    <comment ref="E388" authorId="0" shapeId="0">
      <text>
        <r>
          <rPr>
            <sz val="9"/>
            <color indexed="81"/>
            <rFont val="Segoe UI"/>
            <family val="2"/>
          </rPr>
          <t xml:space="preserve">Questo campo conteggia in ore il totale dei giorni festivi convenuti contrattualmente per il periodo di conteggio in corso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con 9 giorni festivi aziendali:
Persona A: durata normale del lavoro nell’azienda: 40 ore, tasso di occupazione 100%
9 x (40 ore/settimana : 5) = 72 ore/anno : 12 mesi = media di 6 ore lavorative al mese
Persona B, durata normale del lavoro nell’azienda: 42 ore, tasso di occupazione 80%: 
9 x (80% x 42 ore/settimana : 5) = 60.48 ore/anno : 12 mesi = media di 5.04 ore lavorative al mese
Persona C, durata normale del lavoro nell’azienda: 43 ore, tasso di occupazione 50%: 
9 x (50% x 43 ore/settimana : 5) = 38.7 ore/anno : 12 mesi = media di 3.225 ore lavorative al mese
Insieme i lavoratori aventi diritto hanno una media mensile totale di </t>
        </r>
        <r>
          <rPr>
            <b/>
            <sz val="9"/>
            <color indexed="81"/>
            <rFont val="Segoe UI"/>
            <family val="2"/>
          </rPr>
          <t>14.265</t>
        </r>
        <r>
          <rPr>
            <sz val="9"/>
            <color indexed="81"/>
            <rFont val="Segoe UI"/>
            <family val="2"/>
          </rPr>
          <t xml:space="preserve"> ore festive (6 + 5.04 + 3.225).
Modalità di calcolo per conteggi pro rata:
La media mensile dei giorni festivi aziendali convenuti contrattualmente espressa in ore viene divisa per il numero di giorni lavorativi dell’intero mese civile in corso e moltiplicata per il numero di giorni del periodo di conteggio in corso.
Esempio: 
L’azienda nell’esempio precedente conteggia 10 giorni di lavoro, il mese civile in corso prevede 21 giorni di lavoro:
14.265 ore : 21 x 10 =</t>
        </r>
        <r>
          <rPr>
            <b/>
            <sz val="9"/>
            <color indexed="81"/>
            <rFont val="Segoe UI"/>
            <family val="2"/>
          </rPr>
          <t xml:space="preserve"> 6.79</t>
        </r>
        <r>
          <rPr>
            <sz val="9"/>
            <color indexed="81"/>
            <rFont val="Segoe UI"/>
            <family val="2"/>
          </rPr>
          <t xml:space="preserve"> ore.
</t>
        </r>
        <r>
          <rPr>
            <b/>
            <sz val="9"/>
            <color indexed="81"/>
            <rFont val="Segoe UI"/>
            <family val="2"/>
          </rPr>
          <t xml:space="preserve">
</t>
        </r>
      </text>
    </comment>
  </commentList>
</comments>
</file>

<file path=xl/comments3.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Rapporti di lavoro aventi diritto regolari con grado di occupazione fisso 
Rapporto di lavoro (RL) con grado di occupazione fisso, salario orario o mensile, a tempo pieno o parziale, con RL a tempo indeterminato oppure a tempo determinato con possibilità di disdetta pattuita.
- RL su chiamata
I lavoratori su chiamata con rapporti di lavoro a tempo indeterminato hanno diritto all'ILR regolare se il rapporto di lavoro è durato almeno 6 mesi e se il grado di occupazione presenta fluttuazioni basse (max. 20% di fluttuazioni su un arco di 12 mesi, max. 10% di fluttuazioni su un arco di 6 mesi, v. scheda “Domanda-Conteggio).
- Formatrici e formatori
Le formatrici e i formatori in possesso di un'autorizzazione dell'ufficio cantonale della formazione professionale che impiegano tempo per formare persone.
Dal </t>
        </r>
        <r>
          <rPr>
            <b/>
            <sz val="9"/>
            <color indexed="81"/>
            <rFont val="Segoe UI"/>
            <family val="2"/>
          </rPr>
          <t>20.12.2021 al 31.03.2022</t>
        </r>
        <r>
          <rPr>
            <sz val="9"/>
            <color indexed="81"/>
            <rFont val="Segoe UI"/>
            <family val="2"/>
          </rPr>
          <t xml:space="preserve"> i seguenti gruppi hanno nuovamente diritto all'ILR a patto che l'impresa sia sottoposta all'obbligo del</t>
        </r>
        <r>
          <rPr>
            <b/>
            <sz val="9"/>
            <color indexed="81"/>
            <rFont val="Segoe UI"/>
            <family val="2"/>
          </rPr>
          <t xml:space="preserve"> 2G+</t>
        </r>
        <r>
          <rPr>
            <sz val="9"/>
            <color indexed="81"/>
            <rFont val="Segoe UI"/>
            <family val="2"/>
          </rPr>
          <t xml:space="preserve">:
- Persone impiegate a tempo determinato senza possibilità di disdetta pattuita per contratto e con grado di occupazione fisso 
- RL a tempo indeterminato in essere da almeno 6 mesi, con grado di occupazione soggetto a forti fluttuazioni
- Apprendisti, se la loro formazione continua ad essere garantita e se l’impresa non beneficia di nessun altro supporto per coprire i salari degli apprendisti.
</t>
        </r>
      </text>
    </comment>
    <comment ref="C7" authorId="0" shapeId="0">
      <text>
        <r>
          <rPr>
            <sz val="9"/>
            <color indexed="81"/>
            <rFont val="Segoe UI"/>
            <family val="2"/>
          </rPr>
          <t xml:space="preserve">Indicare se i lavoratori sono impiegati con salario mensile o orario.
</t>
        </r>
      </text>
    </comment>
    <comment ref="D7" authorId="0" shapeId="0">
      <text>
        <r>
          <rPr>
            <sz val="9"/>
            <color indexed="81"/>
            <rFont val="Segoe UI"/>
            <family val="2"/>
          </rPr>
          <t xml:space="preserve">Indicare il diritto di vacanza annuale convenuti contrattualmente in giorni lavorativi.
Per le persone con tasso di occupazione parziale questo diritto non deve essere convertito in giorni di lavoro effettivi del tasso di occupazione corrispondente. La conversione in ore lavorative avviene automaticamente sulla base del grado di occupazione e della durata di lavoro normale settimanale nell’azienda in caso di occupazione al 100%.
Esempio:
Persona A: 20 giorni di vacanza annuali, tasso di occupazione 100%: valore «20»
Persona B: 22 giorni di vacanza annuali, tasso di occupazione 80%: valore «22»
Persona C: 25 giorni di vacanza annuali, tasso di occupazione 50%: valore «25»
Per le persone che durante l’anno in corso entrano o lasciano l’azienda, si presume che abbiano teoricamente diritto alle vacanze aziendali dell’anno civile in corso.
</t>
        </r>
        <r>
          <rPr>
            <b/>
            <sz val="9"/>
            <color indexed="81"/>
            <rFont val="Segoe UI"/>
            <family val="2"/>
          </rPr>
          <t>Attenzione: non si devono inserire i giorni di vacanza individuali effettivamente prese.</t>
        </r>
        <r>
          <rPr>
            <sz val="9"/>
            <color indexed="81"/>
            <rFont val="Segoe UI"/>
            <family val="2"/>
          </rPr>
          <t xml:space="preserve">
Evidenziare nel riepilogo aziendale (lista) allegato il totale dei diritti alle vacanze convenuti contrattualmente dell’anno civile in corso di aventi diritto con salario mensile. 
</t>
        </r>
      </text>
    </comment>
    <comment ref="E7" authorId="0" shapeId="0">
      <text>
        <r>
          <rPr>
            <sz val="9"/>
            <color indexed="81"/>
            <rFont val="Segoe UI"/>
            <family val="2"/>
          </rPr>
          <t xml:space="preserve">Indicare per quanti giorni lavorativi relativi all’anno civile in corso i lavoratori sono esentati dal lavoro a causa dei giorni festivi aziendali.
I lavoratori che rientrano nel CCL dell’industria alberghiera-ristorazione hanno per esempio diritto a 6 giorni festivi all’anno ovvero ½ giorno festivo al mese (indipendentemente dai giorni di vacanza cantonali). Se un altro CCL di lavoro o un regolamento aziendale prevede una regolamentazione simile, si applica quest’ultima. I giorni in cui gli lavoratori compensano in modo flessibile i giorni festivi sono considerati come ore di lavoro previste, ma queste ore non possono tuttavia essere conteggiate come ILR.
Per le persone con tasso di occupazione parziale questo diritto </t>
        </r>
        <r>
          <rPr>
            <u/>
            <sz val="9"/>
            <color indexed="81"/>
            <rFont val="Segoe UI"/>
            <family val="2"/>
          </rPr>
          <t>non deve essere convertito</t>
        </r>
        <r>
          <rPr>
            <sz val="9"/>
            <color indexed="81"/>
            <rFont val="Segoe UI"/>
            <family val="2"/>
          </rPr>
          <t xml:space="preserve"> in giorni di lavoro effettivi nel tasso di occupazione corrispondente. La conversione in ore lavorative avviene automaticamente sulla base del grado di occupazione e della durata di lavoro normale settimanale nell’azienda in caso di occupazione al 100%.
Esempio con 9 giorni festivi annuali: 
Persona A: tasso di occupazione 100%: valore «9»
Persona B: tasso di occupazione 80%: valore «9»
Persona C: tasso di occupazione 50%: valore «9»
Per le persone che durante l’anno in corso entrano o lasciano l’azienda, si presume che abbiano teoricamente diritto alle vacanze aziendali dell’anno civile in corso.
</t>
        </r>
        <r>
          <rPr>
            <b/>
            <sz val="9"/>
            <color indexed="81"/>
            <rFont val="Segoe UI"/>
            <family val="2"/>
          </rPr>
          <t>Attenzione: non si devono inserire i giorni festivi effettivi del mese in corso.</t>
        </r>
        <r>
          <rPr>
            <sz val="9"/>
            <color indexed="81"/>
            <rFont val="Segoe UI"/>
            <family val="2"/>
          </rPr>
          <t xml:space="preserve">
Evidenziare nel riepilogo aziendale il diritto dei giorni festivi dell’anno civile in corso.
</t>
        </r>
      </text>
    </comment>
    <comment ref="F7" authorId="1"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 scheda «Domanda-Conteggio».
</t>
        </r>
        <r>
          <rPr>
            <b/>
            <sz val="9"/>
            <color indexed="81"/>
            <rFont val="Segoe UI"/>
            <family val="2"/>
          </rPr>
          <t>Evidenziare questi dati nella documentazione aziendale.</t>
        </r>
      </text>
    </comment>
    <comment ref="G7" authorId="1" shapeId="0">
      <text>
        <r>
          <rPr>
            <sz val="9"/>
            <color indexed="81"/>
            <rFont val="Segoe UI"/>
            <family val="2"/>
          </rPr>
          <t xml:space="preserve">Nel caso di rapporti di lavoro su chiamata,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H7" authorId="1" shapeId="0">
      <text>
        <r>
          <rPr>
            <sz val="9"/>
            <color indexed="81"/>
            <rFont val="Segoe UI"/>
            <family val="2"/>
          </rPr>
          <t xml:space="preserve">Tutti i lavoratori dell’azienda che hanno diritto all’indennità nel periodo di conteggio corrente (v. FAQ Indennità per lavoro ridotto su lavoro.swiss).
</t>
        </r>
        <r>
          <rPr>
            <b/>
            <sz val="9"/>
            <color indexed="81"/>
            <rFont val="Segoe UI"/>
            <family val="2"/>
          </rPr>
          <t xml:space="preserve">Aventi diritto permanenti:
</t>
        </r>
        <r>
          <rPr>
            <sz val="9"/>
            <color indexed="81"/>
            <rFont val="Segoe UI"/>
            <family val="2"/>
          </rPr>
          <t xml:space="preserve">
-Gruppo di aventi diritto regolari
Lavoratori con grado di occupazione fisso, salario orario o mensile, a tempo pieno/parziale, con rapporto di lavoro a tempo indeterminato oppure contratto di lavoro a tempo determinato con possibilità di disdetta pattuita per contratto.
- Lavoratori su chiamata con rapporto di lavoro a tempo indeterminato, se il rapporto di lavoro è durato almeno 6 mesi e se il grado di occupazione presenta fluttuazioni basse (max. 20% di fluttuazioni su un arco di 12 mesi, max. 10% di fluttuazioni su un arco di 6 mesi, v. sotto).
- I formatori in possesso di un'autorizzazione dell'ufficio cantonale della formazione professionale che impiegano tempo per formare persone. 
</t>
        </r>
        <r>
          <rPr>
            <b/>
            <sz val="9"/>
            <color indexed="81"/>
            <rFont val="Segoe UI"/>
            <family val="2"/>
          </rPr>
          <t>Aventi diritto dal 20.12.2021 al 31.03.2022</t>
        </r>
        <r>
          <rPr>
            <sz val="9"/>
            <color indexed="81"/>
            <rFont val="Segoe UI"/>
            <family val="2"/>
          </rPr>
          <t xml:space="preserve">, se l'impresa è sottoposta all'obbligo del </t>
        </r>
        <r>
          <rPr>
            <b/>
            <sz val="9"/>
            <color indexed="81"/>
            <rFont val="Segoe UI"/>
            <family val="2"/>
          </rPr>
          <t>2G+</t>
        </r>
        <r>
          <rPr>
            <sz val="9"/>
            <color indexed="81"/>
            <rFont val="Segoe UI"/>
            <family val="2"/>
          </rPr>
          <t xml:space="preserve">
- Lavoratori su chiamata con rapporto di lavoro a tempo indeterminato, se il rapporto di lavoro è durato almeno 6 mesi e se il grado di occupazione presenta fluttuazioni eccessive, v. sotto.
- Persone impiegate a tempo determinato senza possibilità di disdetta pattuita per contratto
- Apprendisti
Le persone che non hanno diritto all’indennità non devono essere menzionate nel modulo. 
Vedere scheda "Domanda-Conteggio".
</t>
        </r>
      </text>
    </comment>
    <comment ref="I7" authorId="1" shapeId="0">
      <text>
        <r>
          <rPr>
            <sz val="9"/>
            <color indexed="81"/>
            <rFont val="Segoe UI"/>
            <family val="2"/>
          </rPr>
          <t xml:space="preserve">Tutti i lavoratori che nel mese citato sopra (nel periodo approvato dal servizio cantonale) sono stati interessati dal lavoro ridotto. 
</t>
        </r>
      </text>
    </comment>
    <comment ref="J7" authorId="2"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K7" authorId="1"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Esempio di un lavoratore con una durata del lavoro convenuto di 40 ore/settimana o 8 ore/giorno
Maggio 2020: 21 giorni lavorativi (compresi 2 giorni festivi, Festa del lavoro e Ascensione) x durata di lavoro contrattuale di 8 ore/giorno = 168 ore previste 
=&gt; Per questo lavoratore, un mese di 21 giorni lavorativi comprende 168 ore di lavoro perviste
</t>
        </r>
        <r>
          <rPr>
            <u/>
            <sz val="9"/>
            <color indexed="81"/>
            <rFont val="Segoe UI"/>
            <family val="2"/>
          </rPr>
          <t>Esempio</t>
        </r>
        <r>
          <rPr>
            <sz val="9"/>
            <color indexed="81"/>
            <rFont val="Segoe UI"/>
            <family val="2"/>
          </rPr>
          <t xml:space="preserve"> per il periodo pro rata:
Ore previste per l'intero mese per 10 dipendenti: 1’680 ore
Giorni lavorativi per tutto il mese: 21 giorni
Periodo LR: 10 giorni
Ore previste: 1’680 ore : 21 giorni x 10 giorni = 800 ore
</t>
        </r>
        <r>
          <rPr>
            <u/>
            <sz val="9"/>
            <color indexed="81"/>
            <rFont val="Segoe UI"/>
            <family val="2"/>
          </rPr>
          <t>Lavoratori su chiamata</t>
        </r>
        <r>
          <rPr>
            <sz val="9"/>
            <color indexed="81"/>
            <rFont val="Segoe UI"/>
            <family val="2"/>
          </rPr>
          <t xml:space="preserve">
V. scheda «Domanda-Conteggio».
Evidenziare il totale di ore previste nella documentazione aziendale.
</t>
        </r>
      </text>
    </comment>
    <comment ref="L7" authorId="1" shapeId="0">
      <text>
        <r>
          <rPr>
            <sz val="9"/>
            <color indexed="81"/>
            <rFont val="Segoe UI"/>
            <family val="2"/>
          </rPr>
          <t xml:space="preserve">Durata del lavoro ridotto nel mese citato sopra o solo nel periodo approvato dal servizio cantonale.
Calcolo delle ore per lavoro ridotto
</t>
        </r>
        <r>
          <rPr>
            <u/>
            <sz val="9"/>
            <color indexed="81"/>
            <rFont val="Segoe UI"/>
            <family val="2"/>
          </rPr>
          <t>Lavoratori con durata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 La percentuale della quota di vacanze e giorni di vacanza viene conteggiata tramite le informazioni riportate nelle colonne D ed E e l’indennità a pagina 1 viene aumentato di conseguenza.
</t>
        </r>
        <r>
          <rPr>
            <u/>
            <sz val="9"/>
            <color indexed="81"/>
            <rFont val="Segoe UI"/>
            <family val="2"/>
          </rPr>
          <t>Lavoratori su chiamata</t>
        </r>
        <r>
          <rPr>
            <sz val="9"/>
            <color indexed="81"/>
            <rFont val="Segoe UI"/>
            <family val="2"/>
          </rPr>
          <t xml:space="preserve">
V. scheda «Domanda-Conteggio».
</t>
        </r>
      </text>
    </comment>
    <comment ref="F8" authorId="2" shapeId="0">
      <text>
        <r>
          <rPr>
            <sz val="9"/>
            <color indexed="81"/>
            <rFont val="Segoe UI"/>
            <family val="2"/>
          </rPr>
          <t>Lohnsumme aller Mitarbeitern dieser Kategorie</t>
        </r>
      </text>
    </comment>
    <comment ref="D36" authorId="0" shapeId="0">
      <text>
        <r>
          <rPr>
            <sz val="9"/>
            <color indexed="81"/>
            <rFont val="Segoe UI"/>
            <family val="2"/>
          </rPr>
          <t xml:space="preserve">Dieses Ausgabefeld berechnet das Total der vertraglichen Ferienansprüche für dieseQuesto campo conteggia in ore il totale dei giorni di vacanza convenuti contrattualmente per questo periodo di conteggio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Persona A: durata normale del lavoro nell’azienda: 40 ore, tasso di occupazione, 20 giorni di vacanza/anno:
20 x (40 ore/settimana : 5) = 160 ore/anno : 12 mesi = media di 13.33 ore lavorative al mese
Persona B, durata normale del lavoro nell’azienda: 42 ore, tasso di occupazione 80%, 22 giorni di vacanza/anno: 
22 x (80% x 42 ore/settimana : 5) = 147.84 ore/anno : 12 mesi = media di 12.32 ore lavorative al mese
Persona C, durata normale del lavoro nell’azienda: 43 ore, tasso di occupazione 50%, 25 giorni di vacanza/anno: 
25 x (50% x 43 ore/settimana : 5) = 107.5 ore/anno : 12 mesi = media di 8.96 ore lavorative al mese
Insieme i lavoratori aventi diritto hanno una media mensile totale di </t>
        </r>
        <r>
          <rPr>
            <b/>
            <sz val="9"/>
            <color indexed="81"/>
            <rFont val="Segoe UI"/>
            <family val="2"/>
          </rPr>
          <t>34.61</t>
        </r>
        <r>
          <rPr>
            <sz val="9"/>
            <color indexed="81"/>
            <rFont val="Segoe UI"/>
            <family val="2"/>
          </rPr>
          <t xml:space="preserve"> ore di vacanza (13.33 + 12.32 + 8.96).
Modalità di calcolo per conteggi pro rata:
La media mensile delle vacanze convenute contrattualmente espressa in ore viene divisa per il numero di giorni lavorativi dell’intero mese civile in corso e moltiplicata per il numero di giorni del periodo di conteggio in corso.
Esempio: 
Un’azienda conteggia 10 giorni lavorativi, il mese civile in corso prevede 21 giorni lavorativi, tutti gli aventi diritto hanno una media mensile di 34.61 ore di lavoro convenute contrattualmente:
34.61 ore : 21 x 10 = </t>
        </r>
        <r>
          <rPr>
            <b/>
            <sz val="9"/>
            <color indexed="81"/>
            <rFont val="Segoe UI"/>
            <family val="2"/>
          </rPr>
          <t>16.48</t>
        </r>
        <r>
          <rPr>
            <sz val="9"/>
            <color indexed="81"/>
            <rFont val="Segoe UI"/>
            <family val="2"/>
          </rPr>
          <t xml:space="preserve"> ore.
</t>
        </r>
      </text>
    </comment>
    <comment ref="E36" authorId="0" shapeId="0">
      <text>
        <r>
          <rPr>
            <sz val="9"/>
            <color indexed="81"/>
            <rFont val="Segoe UI"/>
            <family val="2"/>
          </rPr>
          <t xml:space="preserve">Questo campo conteggia in ore il totale dei giorni festivi convenuti contrattualmente per il periodo di conteggio in corso (un mese = 1/12 dell’anno.
Modalità di conteggio per lavoratori a tempo parziale:
La conversione dei giorni lavorativi annuali al 100% in ore lavorative medie effettive per il relativo tasso di occupazione si basa sul grado di occupazione e sulla durata di lavoro normale settimanale nell’azienda al 100%.
Esempio con 3 lavoratori aventi diritto con 9 giorni festivi aziendali:
Persona A: durata normale del lavoro nell’azienda: 40 ore, tasso di occupazione 100%
9 x (40 ore/settimana : 5) = 72 ore/anno : 12 mesi = media di 6 ore lavorative al mese
Persona B, durata normale del lavoro nell’azienda: 42 ore, tasso di occupazione 80%: 
9 x (80% x 42 ore/settimana : 5) = 60.48 ore/anno : 12 mesi = media di 5.04 ore lavorative al mese
Persona C, durata normale del lavoro nell’azienda: 43 ore, tasso di occupazione 50%: 
9 x (50% x 43 ore/settimana : 5) = 38.7 ore/anno : 12 mesi = media di 3.225 ore lavorative al mese
Insieme i lavoratori aventi diritto hanno una media mensile totale di </t>
        </r>
        <r>
          <rPr>
            <b/>
            <sz val="9"/>
            <color indexed="81"/>
            <rFont val="Segoe UI"/>
            <family val="2"/>
          </rPr>
          <t>14.265</t>
        </r>
        <r>
          <rPr>
            <sz val="9"/>
            <color indexed="81"/>
            <rFont val="Segoe UI"/>
            <family val="2"/>
          </rPr>
          <t xml:space="preserve"> ore festive (6 + 5.04 + 3.225).
Modalità di calcolo per conteggi pro rata:
La media mensile dei giorni festivi aziendali convenuti contrattualmente espressa in ore viene divisa per il numero di giorni lavorativi dell’intero mese civile in corso e moltiplicata per il numero di giorni del periodo di conteggio in corso.
Esempio: 
L’azienda nell’esempio precedente conteggia 10 giorni di lavoro, il mese civile in corso prevede 21 giorni di lavoro:
14.265 ore : 21 x 10 =</t>
        </r>
        <r>
          <rPr>
            <b/>
            <sz val="9"/>
            <color indexed="81"/>
            <rFont val="Segoe UI"/>
            <family val="2"/>
          </rPr>
          <t xml:space="preserve"> 6.79</t>
        </r>
        <r>
          <rPr>
            <sz val="9"/>
            <color indexed="81"/>
            <rFont val="Segoe UI"/>
            <family val="2"/>
          </rPr>
          <t xml:space="preserve"> ore.
</t>
        </r>
        <r>
          <rPr>
            <b/>
            <sz val="9"/>
            <color indexed="81"/>
            <rFont val="Segoe UI"/>
            <family val="2"/>
          </rPr>
          <t xml:space="preserve">
</t>
        </r>
      </text>
    </comment>
  </commentList>
</comments>
</file>

<file path=xl/sharedStrings.xml><?xml version="1.0" encoding="utf-8"?>
<sst xmlns="http://schemas.openxmlformats.org/spreadsheetml/2006/main" count="279" uniqueCount="180">
  <si>
    <t>Berechnung Entschädigung</t>
  </si>
  <si>
    <t>Fr.</t>
  </si>
  <si>
    <t xml:space="preserve">                                                    
</t>
  </si>
  <si>
    <t>Email</t>
  </si>
  <si>
    <t>Fehlermeldungen (werden ausgeblendet)</t>
  </si>
  <si>
    <t>Zulässige Monate</t>
  </si>
  <si>
    <t>---</t>
  </si>
  <si>
    <t>a) 
&lt;= 3'470</t>
  </si>
  <si>
    <t>c) 
&gt;= 4'340</t>
  </si>
  <si>
    <t>AG-Beiträge</t>
  </si>
  <si>
    <t>Ausfallstunden
&gt;Sollstunden</t>
  </si>
  <si>
    <t>Betroffene AN
&gt;berechtigte AN</t>
  </si>
  <si>
    <t>b) &gt; 3'470 und &lt; 4'340</t>
  </si>
  <si>
    <t>Einzeln erfassen!</t>
  </si>
  <si>
    <t>Wochenarbeits-
zeit fehlt</t>
  </si>
  <si>
    <t>Lohn 
zu hoch</t>
  </si>
  <si>
    <t>Diese Spalten werden ausgeblendet</t>
  </si>
  <si>
    <t>AV nicht
definiert</t>
  </si>
  <si>
    <t>Arbeitsverhältnisse mit KAE-Berechtigung</t>
  </si>
  <si>
    <t>Ausfallstunden
bei 0 betr.MA</t>
  </si>
  <si>
    <t>Alle mit Löhnen &gt;=4'340</t>
  </si>
  <si>
    <t>Beschäftigungsgrad &gt;100%</t>
  </si>
  <si>
    <t>Karenztag grösser/gleich Ausfall in a), b) oder c)</t>
  </si>
  <si>
    <t>Monats-oder Stundelohn</t>
  </si>
  <si>
    <t>Monatslohn</t>
  </si>
  <si>
    <t>Stundenlohn</t>
  </si>
  <si>
    <t>Ferien pro Jahr in Std.</t>
  </si>
  <si>
    <t>Feiertagsstunden</t>
  </si>
  <si>
    <t>Karenztage</t>
  </si>
  <si>
    <t>Wird ausgeblendet</t>
  </si>
  <si>
    <t>Ferientage nicht &gt;0</t>
  </si>
  <si>
    <t>Feiertage nicht &gt;0</t>
  </si>
  <si>
    <t>Monatsl./ Stundenl. nicht definiert</t>
  </si>
  <si>
    <t>a) &lt;=3'470</t>
  </si>
  <si>
    <t>c) &gt;= 4'340</t>
  </si>
  <si>
    <t>b) &gt;3'470 und &lt; 4'340</t>
  </si>
  <si>
    <t>Domanda e conteggio di indennità per lavoro ridotto</t>
  </si>
  <si>
    <t xml:space="preserve">Per leggere le informazioni sui campi posizionare il cursore sull’angolino rosso. </t>
  </si>
  <si>
    <t xml:space="preserve">Ditta </t>
  </si>
  <si>
    <t>Cassa di disoccupazione</t>
  </si>
  <si>
    <t>Impresa sottoposta imperativamente all’obbligo del 2G+ :</t>
  </si>
  <si>
    <t>Settore d'esercizio</t>
  </si>
  <si>
    <t>No RIS + SE</t>
  </si>
  <si>
    <t>Persona responsabile</t>
  </si>
  <si>
    <t>Telefono</t>
  </si>
  <si>
    <t>Coordinate di pagamento (numero IBAN)</t>
  </si>
  <si>
    <t>Periodo di conteggio (mese)</t>
  </si>
  <si>
    <t>In via di principio il periodo di conteggio corrisponde sempre all'intero mese civile.</t>
  </si>
  <si>
    <r>
      <t xml:space="preserve">Calcolo pro rata </t>
    </r>
    <r>
      <rPr>
        <sz val="11"/>
        <rFont val="Arial"/>
        <family val="2"/>
      </rPr>
      <t>(da compilare solo in casi eccezionali - cfr. spiegazioni sul retro)</t>
    </r>
  </si>
  <si>
    <t>Introduzione del lavoro ridotto</t>
  </si>
  <si>
    <t>Fine del lavoro ridotto</t>
  </si>
  <si>
    <t>Perdita di lavoro per ragioni economiche</t>
  </si>
  <si>
    <t>Numero di lavoratori aventi diritto</t>
  </si>
  <si>
    <t>Numero di lavoratori colpiti dal lavoro ridotto (LR)</t>
  </si>
  <si>
    <t>Ore</t>
  </si>
  <si>
    <t>Il diritto non sussiste in caso di perdita inferiore al 10%</t>
  </si>
  <si>
    <r>
      <t>Somma totale delle ore di lavoro previste di</t>
    </r>
    <r>
      <rPr>
        <u/>
        <sz val="11"/>
        <rFont val="Arial"/>
        <family val="2"/>
      </rPr>
      <t xml:space="preserve"> tutti i lavoratori aventi diritto</t>
    </r>
  </si>
  <si>
    <r>
      <t xml:space="preserve">Somma totale delle ore perse per ragioni economiche di </t>
    </r>
    <r>
      <rPr>
        <u/>
        <sz val="11"/>
        <rFont val="Arial"/>
        <family val="2"/>
      </rPr>
      <t>tutti i lavoratori colpiti dal LR</t>
    </r>
  </si>
  <si>
    <t>Perdita di lavoro per ragioni economiche in percentuale</t>
  </si>
  <si>
    <t>Perdita di guadagno</t>
  </si>
  <si>
    <r>
      <t>Massa salariale soggetta all’obbligo di contribuzione AVS di</t>
    </r>
    <r>
      <rPr>
        <u/>
        <sz val="11"/>
        <rFont val="Arial"/>
        <family val="2"/>
      </rPr>
      <t xml:space="preserve"> tutti i lavoratori aventi diritto</t>
    </r>
    <r>
      <rPr>
        <sz val="11"/>
        <rFont val="Arial"/>
        <family val="2"/>
      </rPr>
      <t xml:space="preserve">
(max. CHF 12'350 a persona)</t>
    </r>
  </si>
  <si>
    <t>Massa salariale per le ore perse (% di perdita di lavoro per ragioni economiche)</t>
  </si>
  <si>
    <t>Massa salariale per le ore perse compreso il supplemento per vacanze e giorni festivi</t>
  </si>
  <si>
    <t>Calcolo dell’indennità</t>
  </si>
  <si>
    <t>Risultato intermedio</t>
  </si>
  <si>
    <t>Meno periodo d'attesa per i lavoratori in modalità di lavoro ridotto</t>
  </si>
  <si>
    <t xml:space="preserve">Indennità della massa salariale per le ore perse </t>
  </si>
  <si>
    <t>Indennità per lavoro ridotto</t>
  </si>
  <si>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</si>
  <si>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</si>
  <si>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Categorie salariali:
CHF / mese con occupazione a tempo pieno</t>
  </si>
  <si>
    <t>Durata del lavoro settimanale, in media, per la categoria b)</t>
  </si>
  <si>
    <t>Somma</t>
  </si>
  <si>
    <t>Massa salariale soggetta all’obbligo di contribuzione AVS di tutti i lavoratori aventi diritto (max. CHF 12'350 a persona)</t>
  </si>
  <si>
    <t>lavoratori con salario mensile</t>
  </si>
  <si>
    <t>lavoratori con salario orario</t>
  </si>
  <si>
    <t>Somma totale delle ore di lavoro previste di tutti i lavoratori aventi diritto</t>
  </si>
  <si>
    <t>Somma dei diritti alle vacanze di tutti gli aventi diritto al mese in ore</t>
  </si>
  <si>
    <t>Somma dei diritti ai giorni festivi di tutti gli aventi diritto al mese in ore</t>
  </si>
  <si>
    <t>Ore di lavoro previste nette</t>
  </si>
  <si>
    <t>Supplemento per la quota di vacanze e giorni festivi in percentuale</t>
  </si>
  <si>
    <t>Tasso d'indennità</t>
  </si>
  <si>
    <t>Errore: non lo stesso mese</t>
  </si>
  <si>
    <t>Errore Data: il calcolo pro rata è ammissibile solo per lo stesso mese.</t>
  </si>
  <si>
    <t>Errore Numero</t>
  </si>
  <si>
    <t>Errore Ore</t>
  </si>
  <si>
    <t>La massa salariale soggetta all'obbligo di contribuzione AVS supera l'importo massimo  'numero lavoratori x max. 12'350 franchi'</t>
  </si>
  <si>
    <t>Perdita di lavoro minima non raggiunta</t>
  </si>
  <si>
    <t>Quota &gt; 21%</t>
  </si>
  <si>
    <t xml:space="preserve">Errore - ore di lavoro nette previste </t>
  </si>
  <si>
    <r>
      <rPr>
        <b/>
        <sz val="10"/>
        <rFont val="Arial"/>
        <family val="2"/>
      </rPr>
      <t>Persone non aventi diritto</t>
    </r>
    <r>
      <rPr>
        <sz val="10"/>
        <rFont val="Arial"/>
        <family val="2"/>
      </rPr>
      <t xml:space="preserve">
- Lavoratori, la cui perdita di lavoro non è determinabile (ad esempio rapporti di lavoro su chiamata che sono durati meno di 6 mesi) o il cui tempo di lavoro non è sufficientemente controllabile;
- Lavoratori il cui rapporto di lavoro è stato disdetto;
- Lavoratori con un rapporto di lavoro di durata determinata senza possibilità di disdetta pattuita per contratto o con un rapporto di tirocinio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su chiamata con rapporto di lavoro a tempo determinato e/o il cui grado di occupazione presenta eccessive fluttuazioni (vale fino al 19.12.2021 in generale, </t>
    </r>
    <r>
      <rPr>
        <b/>
        <sz val="10"/>
        <rFont val="Arial"/>
        <family val="2"/>
      </rPr>
      <t>dal 20.12.2021</t>
    </r>
    <r>
      <rPr>
        <sz val="10"/>
        <rFont val="Arial"/>
        <family val="2"/>
      </rPr>
      <t xml:space="preserve"> per le imprese che non sono sottoposte all'obbligo del </t>
    </r>
    <r>
      <rPr>
        <b/>
        <sz val="10"/>
        <rFont val="Arial"/>
        <family val="2"/>
      </rPr>
      <t>2G+</t>
    </r>
    <r>
      <rPr>
        <sz val="10"/>
        <rFont val="Arial"/>
        <family val="2"/>
      </rPr>
      <t xml:space="preserve">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pensionabile AVS
=&gt; Queste persone non vanno riportate nel conteggio.
</t>
    </r>
  </si>
  <si>
    <t xml:space="preserve">- Lavoratori, la cui perdita di lavoro non è determinabile (ad esempio rapporti di lavoro su chiamata che sono durati meno di 6 mesi) o il cui tempo di lavoro non è sufficientemente controllabile;
- Lavoratori il cui rapporto di lavoro è stato disdetto;
-Lavoratori con un rapporto di lavoro di durata determinata senza possibilità di disdetta pattuita per contratto o con un rapporto di tirocinio (vale solo per le imprese che non sono sottoposte all'obbligo del 2G+ - v. sotto); 
- Lavoratori su chiamata con rapporto di lavoro a tempo determinato e/o il cui grado di occupazione presenta eccessive fluttuazioni (vale solo per le imprese che non sono sottoposte all'obbligo del 2G+ - v. sotto);
- Lavoratori al servizio di un’organizzazione per lavoro temporaneo; 
-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 Lavoratori che non accettano di essere posti in lavoro ridotto;
- Lavoratori che hanno raggiunto l'età pensionabile AVS
=&gt; Queste persone non vanno riportate nel conteggio.
</t>
  </si>
  <si>
    <t xml:space="preserve">Quanto segue vale per tutti i lavoratori su chiamata:
Il guadagno determinante e le ore mensili previste al mese sono calcolate sulla media degli ultimi 6 o 12 mesi (ossia degli ultimi 7, 8, 9 ecc. mesi, a seconda della durata dell'occupazione)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</si>
  <si>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</si>
  <si>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</si>
  <si>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</si>
  <si>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</si>
  <si>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t>Informazioni che l'impresa deve comprovare</t>
  </si>
  <si>
    <t>I dati sulle ore di lavoro previste, sulle ore perse per ragioni economiche e sulla massa salariale devono essere comprovati tramite debita documentazione aziendale, come ad esempio gli elenchi delle ore e i libri paga. Il diritto alle vacanze annuali convenute contrattualmente del lavoratore con salario mensile devono essere documentate mensilmente tramite un riepilogo aziendale aggiornato. Il numero dei giorni festivi aziendali deve essere dichiarato una volta per anno civile sulla base del calendario della durata del lavoro aziendale o tramite un estratto del regolamento aziendale, se disponibile, o altrimenti con una lista.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</si>
  <si>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</si>
  <si>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</si>
  <si>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</si>
  <si>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r>
      <rPr>
        <b/>
        <sz val="10"/>
        <color theme="1"/>
        <rFont val="Arial"/>
        <family val="2"/>
      </rPr>
      <t xml:space="preserve">Per gli gruppi di aventi diritto in via straordinaria (v. riga 49), dal 20.12.2021 al 30.03.2022 vale quanto segue: </t>
    </r>
    <r>
      <rPr>
        <sz val="10"/>
        <color theme="1"/>
        <rFont val="Arial"/>
        <family val="2"/>
      </rPr>
      <t xml:space="preserve">
Questi gruppi di persone possono essere indicati sul conteggio per i mesi con obbligo 2G+ nel modo seguente: i salari e le ore dovute vengono registrati per il mese intero. Le ore perse, invece, possono essere dichiarate e conteggiate soltanto e imperativamente con obbligo 2G+ per l’azienda.
</t>
    </r>
  </si>
  <si>
    <t xml:space="preserve">Il datore di lavoro conferma con la propria firma di far valere le perdite di lavoro per i nuovi gruppi di aventi diritto soltanto entro il 20.12.2021 e il 31.03.2022 e soltanto per i periodi in cui è sottoposto imperativamente all'obbligo del 2G+. Dispone inoltre il lavoro ridotto per gli apprendisti solo se soddisfano le relative condizioni. </t>
  </si>
  <si>
    <t>Con la sua firma, il datore di lavoro conferma la veridicità di tutti i dati forniti. Conferma inoltre di aver versato ai lavoratori l’indennità per lavoro ridotto il giorno usuale di paga.</t>
  </si>
  <si>
    <t>Chiunque compila il presente modulo con indicazioni inveritiere o incomplete si espone a conseguenze di diritto penale (art. 105 segg. LADI).</t>
  </si>
  <si>
    <t xml:space="preserve">Luogo e data  </t>
  </si>
  <si>
    <t>Timbro dell’azienda e firma avente valore legale</t>
  </si>
  <si>
    <t>Allegati:</t>
  </si>
  <si>
    <t>- documenti aziendali sulle ore di lavoro previste, sulle ore perse per ragioni economiche, sulla massa salariale (p.es. elenchi delle ore e libri paga), sui giorni festivi aziendali, riepilogo dei giorni di vacanza convenuti contrattualmente
- modulo "Rapporto sulle ore perse per motivi economici"</t>
  </si>
  <si>
    <r>
      <t xml:space="preserve">Modulo aggiuntivo per la classificazione delle categorie salariali </t>
    </r>
    <r>
      <rPr>
        <sz val="11"/>
        <color theme="1"/>
        <rFont val="Arial"/>
        <family val="2"/>
      </rPr>
      <t>per la domanda/conteggio dell'ILR se in azienda vi sono persone a basso reddito (meno di 4'340 CHF al mese) in lavoro ridotto. (In caso di impiego a tempo parziale si calcola in proporzione quanto guadagnerebbero al 100%).</t>
    </r>
  </si>
  <si>
    <t xml:space="preserve">Le categorie di dipendenti con lo stesso salario, lo stesso tasso di occupazione e lo stesso numero di giorni di vacanza all’anno convenuti contrattualmente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t>
  </si>
  <si>
    <t>Mese</t>
  </si>
  <si>
    <t>Periodo pro rata</t>
  </si>
  <si>
    <t>giorni lav.</t>
  </si>
  <si>
    <t>intero mese</t>
  </si>
  <si>
    <t>nel periodo citato</t>
  </si>
  <si>
    <t>Della categoria di lavoratori o nome della persona</t>
  </si>
  <si>
    <t>Tipo di rapporto di lavoro (RL)</t>
  </si>
  <si>
    <t>Somma salariale soggetta all'AVS per categoria/persona al mese</t>
  </si>
  <si>
    <t>Tasso occupaz</t>
  </si>
  <si>
    <t>Num. lavoratori aventi diritto</t>
  </si>
  <si>
    <t>Num. lavoratori in lavoro ridotto</t>
  </si>
  <si>
    <t>Durata del lavoro settim. in caso di occupazione al 100%</t>
  </si>
  <si>
    <t>Somma ore previste per il periodo di LR</t>
  </si>
  <si>
    <t>Somma ore perse per motivi economici</t>
  </si>
  <si>
    <t>Somma salariale con occupazione al 100%</t>
  </si>
  <si>
    <t>Somma durata del lavoro settimanale</t>
  </si>
  <si>
    <t>Somma salariale</t>
  </si>
  <si>
    <t>Categoria salariale</t>
  </si>
  <si>
    <t>Salario mensile o orario</t>
  </si>
  <si>
    <t>Numero di giorni di vacanza all’anno</t>
  </si>
  <si>
    <t>Numero di giorni festivi all’anno</t>
  </si>
  <si>
    <t>Vacanze nel periodo di conteggio in ore</t>
  </si>
  <si>
    <t>Giorni festivi al mese in ore</t>
  </si>
  <si>
    <t>Num. lavoratori
aventi diritto</t>
  </si>
  <si>
    <t>Num lavoratori
in lavoro ridotto</t>
  </si>
  <si>
    <t>Durata media
lavoro settimanale</t>
  </si>
  <si>
    <t>Somma
ore previste</t>
  </si>
  <si>
    <t>Somma
ore perse</t>
  </si>
  <si>
    <t>Timbro aziendale e firma legalmente valida</t>
  </si>
  <si>
    <t>Salario mensile</t>
  </si>
  <si>
    <t>Salario orario</t>
  </si>
  <si>
    <t>RL aventi diritto regolari</t>
  </si>
  <si>
    <t>RL su chiamata</t>
  </si>
  <si>
    <t>Formatori</t>
  </si>
  <si>
    <t>RL senza poss. di disdetta</t>
  </si>
  <si>
    <t>Apprendisti</t>
  </si>
  <si>
    <t>Diversi RL</t>
  </si>
  <si>
    <t>Per il conteggio dell’ILR relativo ai dipendenti a basso reddito, le aziende devono compilare un modulo aggiuntivo per l’assegnazione dei dipendenti a una categoria salariale. Se il modulo è compilato correttamente, tutti i dati vengono riportati in automatico nel modulo principale. Il modulo aggiuntivo (foglio «Classificazione categorie salariali») deve essere obbligatoriamente firmato e inoltrato con il modulo principale firmato.</t>
  </si>
  <si>
    <r>
      <t xml:space="preserve">Nel caso di </t>
    </r>
    <r>
      <rPr>
        <u/>
        <sz val="11"/>
        <rFont val="Arial"/>
        <family val="2"/>
      </rPr>
      <t>rapporti di lavoro su chiamata</t>
    </r>
    <r>
      <rPr>
        <sz val="11"/>
        <rFont val="Arial"/>
        <family val="2"/>
      </rPr>
      <t xml:space="preserve"> (si devono soddisfare i presupposti del diritto previsti dalle «FAQ Indennità per lavoro ridotto» su</t>
    </r>
    <r>
      <rPr>
        <u/>
        <sz val="11"/>
        <rFont val="Arial"/>
        <family val="2"/>
      </rPr>
      <t xml:space="preserve"> www.lavoro.swiss</t>
    </r>
    <r>
      <rPr>
        <sz val="1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rFont val="Arial"/>
        <family val="2"/>
      </rPr>
      <t xml:space="preserve">grado di occupazione </t>
    </r>
    <r>
      <rPr>
        <sz val="11"/>
        <rFont val="Arial"/>
        <family val="2"/>
      </rPr>
      <t xml:space="preserve">=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</si>
  <si>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</si>
  <si>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</si>
  <si>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</si>
  <si>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</si>
  <si>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</si>
  <si>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</si>
  <si>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</si>
  <si>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Lavoratori con salario orario</t>
  </si>
  <si>
    <t>Lavoratori con salario mensile</t>
  </si>
  <si>
    <r>
      <t xml:space="preserve">Esempio:
Modulo aggiuntivo per la classificazione delle categorie salariali </t>
    </r>
    <r>
      <rPr>
        <sz val="11"/>
        <color theme="1"/>
        <rFont val="Arial"/>
        <family val="2"/>
      </rPr>
      <t>per la domanda/conteggio dell'ILR se in azienda vi sono persone a basso reddito (meno di 4'340 CHF al mese) in lavoro ridotto. (In caso di impiego a tempo parziale si calcola in proporzione quanto guadagnerebbero al 100%).</t>
    </r>
  </si>
  <si>
    <t>Le categorie di dipendenti con lo stesso salario, lo stesso tasso di occupazione e lo stesso numero di giorni di vacanza all’anno convenuti contrattualmente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t>
  </si>
  <si>
    <t>Amministrazione</t>
  </si>
  <si>
    <t>Reception</t>
  </si>
  <si>
    <t>Piano 1</t>
  </si>
  <si>
    <t>Piano 2</t>
  </si>
  <si>
    <t>Servizio</t>
  </si>
  <si>
    <t>Cucina</t>
  </si>
  <si>
    <t>Piano 4</t>
  </si>
  <si>
    <r>
      <rPr>
        <b/>
        <sz val="10"/>
        <rFont val="Arial"/>
        <family val="2"/>
      </rPr>
      <t xml:space="preserve">Le persone indicate di seguito hanno di principio diritto all’ILR
</t>
    </r>
    <r>
      <rPr>
        <u/>
        <sz val="10"/>
        <rFont val="Arial"/>
        <family val="2"/>
      </rPr>
      <t xml:space="preserve">- Per le persone impiegate a tempo determinato con possibilità di disdetta pattuita per iscritto </t>
    </r>
    <r>
      <rPr>
        <sz val="10"/>
        <rFont val="Arial"/>
        <family val="2"/>
      </rPr>
      <t xml:space="preserve">e con un grado di occupazione fisso.
</t>
    </r>
    <r>
      <rPr>
        <u/>
        <sz val="10"/>
        <rFont val="Arial"/>
        <family val="2"/>
      </rPr>
      <t>- Per i lavoratori su chiamata con un grado di occupazione basse fluttuante</t>
    </r>
    <r>
      <rPr>
        <sz val="10"/>
        <rFont val="Arial"/>
        <family val="2"/>
      </rPr>
      <t xml:space="preserve"> se sono impiegate a tempo indeterminato e se il rapporto di lavoro è
durato almeno 6 mesi. 
Le fluttuazioni del grado di occupazione possono ammontare al massimo al 20% del valore medio sull'arco di 12 mesi oppure al 10% del valore medio sull'arco di 6 mesi. Se l'arco di tempo è compreso tra 6 e 12 mesi la fluttuazione autorizzata aumenta dell'1,67% al mese. </t>
    </r>
    <r>
      <rPr>
        <b/>
        <sz val="10"/>
        <rFont val="Arial"/>
        <family val="2"/>
      </rPr>
      <t xml:space="preserve">
</t>
    </r>
  </si>
  <si>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(ossia degli ultimi 7, 8, 9 ecc. mesi, a seconda della durata dell'occupazione)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</si>
  <si>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r>
      <rPr>
        <b/>
        <sz val="10"/>
        <rFont val="Arial"/>
        <family val="2"/>
      </rPr>
      <t xml:space="preserve">Dal 20.12.2021 al 31.03.2022 per le seguenti persone è lecito far valere il diritto all'ILR se l'impresa è sottoposta imperativamente all'obbligo del 2G+
</t>
    </r>
    <r>
      <rPr>
        <sz val="10"/>
        <rFont val="Arial"/>
        <family val="2"/>
      </rPr>
      <t xml:space="preserve">- </t>
    </r>
    <r>
      <rPr>
        <u/>
        <sz val="10"/>
        <rFont val="Arial"/>
        <family val="2"/>
      </rPr>
      <t>Per gli apprendisti,</t>
    </r>
    <r>
      <rPr>
        <sz val="10"/>
        <rFont val="Arial"/>
        <family val="2"/>
      </rPr>
      <t xml:space="preserve"> se la loro formazione continua ad essere garantita e se l’impresa non beneficia di nessun altro supporto per coprire i salari
degli apprendisti.
-</t>
    </r>
    <r>
      <rPr>
        <u/>
        <sz val="10"/>
        <rFont val="Arial"/>
        <family val="2"/>
      </rPr>
      <t xml:space="preserve"> Per le persone impiegate a tempo determinato senza possibilità di disdett</t>
    </r>
    <r>
      <rPr>
        <sz val="10"/>
        <rFont val="Arial"/>
        <family val="2"/>
      </rPr>
      <t xml:space="preserve">a, con un grado di occupazione fisso.
- </t>
    </r>
    <r>
      <rPr>
        <u/>
        <sz val="10"/>
        <rFont val="Arial"/>
        <family val="2"/>
      </rPr>
      <t>Per i lavoratori su chiamata con grado di occupazione soggetto a eccessive fluttuazioni,</t>
    </r>
    <r>
      <rPr>
        <sz val="10"/>
        <rFont val="Arial"/>
        <family val="2"/>
      </rPr>
      <t xml:space="preserve"> a patto che siano impiegati a tempo indeterminato e
attivi nell'impresa da almeno 6 mesi.</t>
    </r>
    <r>
      <rPr>
        <b/>
        <sz val="10"/>
        <rFont val="Arial"/>
        <family val="2"/>
      </rPr>
      <t xml:space="preserve">
</t>
    </r>
  </si>
  <si>
    <r>
      <t xml:space="preserve">Valido per i periodi di conteggio da </t>
    </r>
    <r>
      <rPr>
        <b/>
        <sz val="11"/>
        <rFont val="Arial"/>
        <family val="2"/>
      </rPr>
      <t>gennaio a marzo 2022 se l’azienda impiega persone aventi diritto all’indennità il cui reddito è inferiore a 4'340 franchi al mese</t>
    </r>
    <r>
      <rPr>
        <sz val="11"/>
        <rFont val="Arial"/>
        <family val="2"/>
      </rPr>
      <t xml:space="preserve"> (salario inferiore a 4'340 fr. al mese a tempo pieno; in caso di lavoro a tempo parziale si calcola in proporzione quanto guadagnerebbero al 100%).
- </t>
    </r>
    <r>
      <rPr>
        <b/>
        <sz val="11"/>
        <rFont val="Arial"/>
        <family val="2"/>
      </rPr>
      <t>compresi ulteriori gruppi di aventi diritto per le imprese che nel periodo entro il 20.12.2021 e il 31.03.2022 sono imperativamente sottoposte all’obbligo del 2G+</t>
    </r>
  </si>
  <si>
    <r>
      <rPr>
        <b/>
        <sz val="11"/>
        <rFont val="Arial"/>
        <family val="2"/>
      </rPr>
      <t xml:space="preserve">Vi invitiamo a compilare il modulo aggiuntivo «Classificazione delle categorie salariali».
</t>
    </r>
    <r>
      <rPr>
        <sz val="11"/>
        <rFont val="Arial"/>
        <family val="2"/>
      </rPr>
      <t>I dati di questo modulo vengono riportati automaticamente nei campi seguenti.</t>
    </r>
  </si>
  <si>
    <r>
      <t xml:space="preserve">Tipo di rapporto di lavoro (RL)
</t>
    </r>
    <r>
      <rPr>
        <sz val="9"/>
        <color theme="1"/>
        <rFont val="Arial"/>
        <family val="2"/>
      </rPr>
      <t>(Lista a discesa)</t>
    </r>
  </si>
  <si>
    <r>
      <t xml:space="preserve">Salario mensile o orario 
</t>
    </r>
    <r>
      <rPr>
        <sz val="9"/>
        <color theme="1"/>
        <rFont val="Arial"/>
        <family val="2"/>
      </rPr>
      <t>(Lista a discesa)</t>
    </r>
  </si>
  <si>
    <r>
      <t xml:space="preserve">Numero di giorni di vacanza all’anno 
</t>
    </r>
    <r>
      <rPr>
        <sz val="9"/>
        <color theme="1"/>
        <rFont val="Arial"/>
        <family val="2"/>
      </rPr>
      <t>(giorni lavorativi)</t>
    </r>
  </si>
  <si>
    <r>
      <t xml:space="preserve">Numero di giorni festivi all’anno
</t>
    </r>
    <r>
      <rPr>
        <sz val="9"/>
        <color theme="1"/>
        <rFont val="Arial"/>
        <family val="2"/>
      </rPr>
      <t>(giorni lavorativi)</t>
    </r>
  </si>
  <si>
    <t>Ferientage
&gt;31</t>
  </si>
  <si>
    <r>
      <t>Esempio per il mese di settembre 2020 (22 giorni lavorativi):</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</si>
</sst>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mmmm\ yy"/>
    <numFmt numFmtId="169" formatCode="#,##0.000"/>
    <numFmt numFmtId="170" formatCode="0.000"/>
  </numFmts>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b/>
      <sz val="14"/>
      <color theme="1"/>
      <name val="Arial"/>
      <family val="2"/>
    </font>
    <font>
      <u/>
      <sz val="11"/>
      <color theme="1"/>
      <name val="Arial"/>
      <family val="2"/>
    </font>
    <font>
      <b/>
      <sz val="10"/>
      <name val="Arial"/>
      <family val="2"/>
    </font>
    <font>
      <sz val="9"/>
      <name val="Arial"/>
      <family val="2"/>
    </font>
    <font>
      <b/>
      <sz val="9"/>
      <color rgb="FFFF0000"/>
      <name val="Arial"/>
      <family val="2"/>
    </font>
    <font>
      <sz val="8"/>
      <color rgb="FF000000"/>
      <name val="Segoe UI"/>
      <family val="2"/>
    </font>
    <font>
      <u/>
      <sz val="10"/>
      <color theme="1"/>
      <name val="Arial"/>
      <family val="2"/>
    </font>
    <font>
      <b/>
      <i/>
      <sz val="11"/>
      <name val="Arial"/>
      <family val="2"/>
    </font>
    <font>
      <sz val="10"/>
      <color rgb="FF7030A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7"/>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theme="0" tint="-0.24994659260841701"/>
      </left>
      <right/>
      <top style="thin">
        <color indexed="64"/>
      </top>
      <bottom style="double">
        <color indexed="64"/>
      </bottom>
      <diagonal/>
    </border>
  </borders>
  <cellStyleXfs count="1">
    <xf numFmtId="0" fontId="0" fillId="0" borderId="0"/>
  </cellStyleXfs>
  <cellXfs count="41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Alignment="1">
      <alignment vertical="center"/>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6"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4" fillId="0" borderId="0" xfId="0" applyFont="1" applyFill="1" applyBorder="1" applyAlignment="1">
      <alignment horizontal="left" vertical="center"/>
    </xf>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0" fontId="4" fillId="0" borderId="0" xfId="0" applyFont="1" applyFill="1" applyAlignment="1">
      <alignment vertical="center"/>
    </xf>
    <xf numFmtId="4" fontId="0" fillId="0" borderId="22" xfId="0" applyNumberFormat="1" applyBorder="1" applyAlignment="1">
      <alignment horizontal="right"/>
    </xf>
    <xf numFmtId="4" fontId="0" fillId="0" borderId="22" xfId="0" applyNumberFormat="1" applyFill="1" applyBorder="1" applyAlignment="1">
      <alignment horizontal="right"/>
    </xf>
    <xf numFmtId="0" fontId="0" fillId="0" borderId="23" xfId="0" applyBorder="1"/>
    <xf numFmtId="4" fontId="0" fillId="0" borderId="25" xfId="0" applyNumberFormat="1" applyBorder="1" applyAlignment="1">
      <alignment horizontal="right"/>
    </xf>
    <xf numFmtId="4" fontId="0" fillId="0" borderId="25" xfId="0" applyNumberFormat="1" applyFill="1" applyBorder="1" applyAlignment="1">
      <alignment horizontal="right"/>
    </xf>
    <xf numFmtId="0" fontId="0" fillId="0" borderId="26" xfId="0" applyBorder="1"/>
    <xf numFmtId="0" fontId="0" fillId="0" borderId="21" xfId="0" applyBorder="1"/>
    <xf numFmtId="0" fontId="0" fillId="0" borderId="22" xfId="0" applyBorder="1"/>
    <xf numFmtId="4" fontId="0" fillId="0" borderId="22" xfId="0" applyNumberFormat="1" applyBorder="1"/>
    <xf numFmtId="0" fontId="0" fillId="0" borderId="24" xfId="0" applyBorder="1"/>
    <xf numFmtId="0" fontId="0" fillId="0" borderId="25" xfId="0" applyBorder="1"/>
    <xf numFmtId="4" fontId="0" fillId="0" borderId="25" xfId="0" quotePrefix="1" applyNumberFormat="1" applyBorder="1" applyAlignment="1">
      <alignment horizontal="right"/>
    </xf>
    <xf numFmtId="4" fontId="0" fillId="0" borderId="25" xfId="0" applyNumberFormat="1" applyBorder="1"/>
    <xf numFmtId="0" fontId="0" fillId="0" borderId="30" xfId="0" applyBorder="1"/>
    <xf numFmtId="0" fontId="0" fillId="0" borderId="31" xfId="0" applyBorder="1"/>
    <xf numFmtId="4" fontId="0" fillId="0" borderId="31" xfId="0" applyNumberFormat="1" applyBorder="1"/>
    <xf numFmtId="0" fontId="0" fillId="0" borderId="32" xfId="0" applyBorder="1"/>
    <xf numFmtId="0" fontId="0" fillId="0" borderId="33" xfId="0" applyBorder="1"/>
    <xf numFmtId="0" fontId="0" fillId="0" borderId="34" xfId="0" applyBorder="1"/>
    <xf numFmtId="4" fontId="0" fillId="0" borderId="33" xfId="0" applyNumberFormat="1" applyBorder="1" applyAlignment="1">
      <alignment horizontal="right"/>
    </xf>
    <xf numFmtId="4" fontId="0" fillId="0" borderId="34" xfId="0" applyNumberFormat="1" applyBorder="1" applyAlignment="1">
      <alignment horizontal="right"/>
    </xf>
    <xf numFmtId="0" fontId="0" fillId="2" borderId="21" xfId="0" applyFill="1" applyBorder="1" applyProtection="1">
      <protection locked="0"/>
    </xf>
    <xf numFmtId="4" fontId="0" fillId="2" borderId="22" xfId="0" applyNumberFormat="1" applyFill="1" applyBorder="1" applyAlignment="1" applyProtection="1">
      <alignment horizontal="right"/>
      <protection locked="0"/>
    </xf>
    <xf numFmtId="0" fontId="0" fillId="0" borderId="35" xfId="0" applyBorder="1"/>
    <xf numFmtId="0" fontId="0" fillId="0" borderId="36" xfId="0" applyBorder="1"/>
    <xf numFmtId="4" fontId="0" fillId="0" borderId="37" xfId="0" applyNumberFormat="1" applyBorder="1" applyAlignment="1">
      <alignment horizontal="right"/>
    </xf>
    <xf numFmtId="0" fontId="0" fillId="0" borderId="38" xfId="0" applyBorder="1"/>
    <xf numFmtId="4" fontId="0" fillId="0" borderId="38" xfId="0" quotePrefix="1" applyNumberFormat="1" applyBorder="1" applyAlignment="1">
      <alignment horizontal="right"/>
    </xf>
    <xf numFmtId="4" fontId="0" fillId="0" borderId="38" xfId="0" applyNumberFormat="1" applyBorder="1"/>
    <xf numFmtId="0" fontId="0" fillId="0" borderId="37" xfId="0" applyBorder="1"/>
    <xf numFmtId="4" fontId="0" fillId="0" borderId="38" xfId="0" applyNumberFormat="1" applyBorder="1" applyAlignment="1">
      <alignment horizontal="right"/>
    </xf>
    <xf numFmtId="0" fontId="15" fillId="0" borderId="39" xfId="0" applyFont="1" applyBorder="1" applyAlignment="1">
      <alignment vertical="center"/>
    </xf>
    <xf numFmtId="0" fontId="0" fillId="0" borderId="40" xfId="0" applyBorder="1"/>
    <xf numFmtId="0" fontId="0" fillId="0" borderId="16" xfId="0" applyBorder="1"/>
    <xf numFmtId="0" fontId="15" fillId="0" borderId="41" xfId="0" applyFont="1" applyBorder="1" applyAlignment="1">
      <alignment horizontal="right" vertical="center" wrapText="1"/>
    </xf>
    <xf numFmtId="0" fontId="15" fillId="0" borderId="41" xfId="0" applyNumberFormat="1" applyFont="1" applyBorder="1" applyAlignment="1">
      <alignment horizontal="right" vertical="center" wrapText="1"/>
    </xf>
    <xf numFmtId="0" fontId="15" fillId="0" borderId="41" xfId="0" applyFont="1" applyBorder="1" applyAlignment="1">
      <alignment horizontal="right" vertical="center"/>
    </xf>
    <xf numFmtId="10" fontId="0" fillId="0" borderId="0" xfId="0" applyNumberFormat="1" applyAlignment="1">
      <alignment vertical="center"/>
    </xf>
    <xf numFmtId="0" fontId="15" fillId="0" borderId="29"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8" xfId="0" applyNumberFormat="1" applyFont="1" applyBorder="1" applyAlignment="1" applyProtection="1">
      <alignment horizontal="right" vertical="center" wrapText="1"/>
    </xf>
    <xf numFmtId="0" fontId="0" fillId="6" borderId="0" xfId="0" applyFill="1"/>
    <xf numFmtId="0" fontId="15" fillId="0" borderId="28" xfId="0" applyFont="1" applyBorder="1" applyAlignment="1">
      <alignment horizontal="left" vertical="center" wrapText="1"/>
    </xf>
    <xf numFmtId="0" fontId="0" fillId="0" borderId="39" xfId="0" applyBorder="1"/>
    <xf numFmtId="0" fontId="0" fillId="0" borderId="41" xfId="0" applyBorder="1"/>
    <xf numFmtId="0" fontId="0" fillId="0" borderId="19" xfId="0" applyBorder="1"/>
    <xf numFmtId="0" fontId="0" fillId="0" borderId="20"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6"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0" fontId="0" fillId="2" borderId="22" xfId="0" applyFill="1" applyBorder="1" applyAlignment="1" applyProtection="1">
      <alignment horizontal="center"/>
      <protection locked="0"/>
    </xf>
    <xf numFmtId="0" fontId="0" fillId="2" borderId="22"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xf numFmtId="0" fontId="20" fillId="8" borderId="19" xfId="0" applyFont="1" applyFill="1" applyBorder="1" applyProtection="1"/>
    <xf numFmtId="4" fontId="20" fillId="8" borderId="20" xfId="0" applyNumberFormat="1" applyFont="1" applyFill="1" applyBorder="1" applyAlignment="1" applyProtection="1">
      <alignment horizontal="right"/>
      <protection locked="0"/>
    </xf>
    <xf numFmtId="0" fontId="20" fillId="8" borderId="20" xfId="0" applyFont="1" applyFill="1" applyBorder="1" applyAlignment="1" applyProtection="1">
      <alignment horizontal="center"/>
      <protection locked="0"/>
    </xf>
    <xf numFmtId="0" fontId="20" fillId="8" borderId="20" xfId="0" applyNumberFormat="1" applyFont="1" applyFill="1" applyBorder="1" applyAlignment="1" applyProtection="1">
      <alignment horizontal="center"/>
      <protection locked="0"/>
    </xf>
    <xf numFmtId="4" fontId="20" fillId="0" borderId="20" xfId="0" applyNumberFormat="1" applyFont="1" applyBorder="1" applyAlignment="1">
      <alignment horizontal="right"/>
    </xf>
    <xf numFmtId="4" fontId="20" fillId="0" borderId="20" xfId="0" applyNumberFormat="1" applyFont="1" applyFill="1" applyBorder="1" applyAlignment="1">
      <alignment horizontal="right"/>
    </xf>
    <xf numFmtId="4" fontId="20" fillId="0" borderId="22" xfId="0" applyNumberFormat="1" applyFont="1" applyFill="1" applyBorder="1" applyAlignment="1">
      <alignment horizontal="right"/>
    </xf>
    <xf numFmtId="0" fontId="20" fillId="0" borderId="20" xfId="0" applyFont="1" applyBorder="1"/>
    <xf numFmtId="0" fontId="21" fillId="0" borderId="27" xfId="0" applyFont="1" applyBorder="1" applyAlignment="1">
      <alignment vertical="center" wrapText="1"/>
    </xf>
    <xf numFmtId="0" fontId="21" fillId="0" borderId="28" xfId="0" applyFont="1" applyBorder="1" applyAlignment="1">
      <alignment horizontal="left" vertical="center" wrapText="1"/>
    </xf>
    <xf numFmtId="0" fontId="21" fillId="0" borderId="28" xfId="0" applyFont="1" applyFill="1" applyBorder="1" applyAlignment="1">
      <alignment horizontal="left" vertical="center" wrapText="1"/>
    </xf>
    <xf numFmtId="0" fontId="21" fillId="0" borderId="28" xfId="0" applyFont="1" applyFill="1" applyBorder="1" applyAlignment="1">
      <alignment horizontal="left" vertical="center"/>
    </xf>
    <xf numFmtId="0" fontId="21" fillId="0" borderId="29" xfId="0" applyFont="1" applyBorder="1" applyAlignment="1">
      <alignment horizontal="left" vertical="center"/>
    </xf>
    <xf numFmtId="9" fontId="20" fillId="2" borderId="20" xfId="0" applyNumberFormat="1" applyFont="1" applyFill="1" applyBorder="1" applyAlignment="1" applyProtection="1">
      <alignment horizontal="center"/>
    </xf>
    <xf numFmtId="4" fontId="20" fillId="2" borderId="20"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5" fillId="0" borderId="0" xfId="0" applyNumberFormat="1" applyFont="1" applyAlignment="1">
      <alignment wrapText="1"/>
    </xf>
    <xf numFmtId="4" fontId="20" fillId="8" borderId="20" xfId="0" applyNumberFormat="1" applyFont="1" applyFill="1" applyBorder="1" applyAlignment="1" applyProtection="1">
      <alignment horizontal="right"/>
    </xf>
    <xf numFmtId="0" fontId="20" fillId="8" borderId="20" xfId="0" applyFont="1" applyFill="1" applyBorder="1" applyAlignment="1" applyProtection="1">
      <alignment horizontal="center"/>
    </xf>
    <xf numFmtId="0" fontId="20" fillId="8" borderId="20" xfId="0" applyNumberFormat="1" applyFont="1" applyFill="1" applyBorder="1" applyAlignment="1" applyProtection="1">
      <alignment horizontal="center"/>
    </xf>
    <xf numFmtId="0" fontId="0" fillId="2" borderId="21" xfId="0" applyFill="1" applyBorder="1" applyProtection="1"/>
    <xf numFmtId="4" fontId="0" fillId="2" borderId="22" xfId="0" applyNumberFormat="1" applyFill="1" applyBorder="1" applyAlignment="1" applyProtection="1">
      <alignment horizontal="right"/>
    </xf>
    <xf numFmtId="9" fontId="0" fillId="2" borderId="22" xfId="0" applyNumberFormat="1" applyFill="1" applyBorder="1" applyAlignment="1" applyProtection="1">
      <alignment horizontal="center"/>
    </xf>
    <xf numFmtId="0" fontId="0" fillId="2" borderId="22" xfId="0" applyFill="1" applyBorder="1" applyAlignment="1" applyProtection="1">
      <alignment horizontal="center"/>
    </xf>
    <xf numFmtId="0" fontId="0" fillId="2" borderId="22" xfId="0" applyNumberFormat="1" applyFill="1" applyBorder="1" applyAlignment="1" applyProtection="1">
      <alignment horizontal="center"/>
    </xf>
    <xf numFmtId="4" fontId="0" fillId="2" borderId="22" xfId="0" applyNumberFormat="1" applyFill="1" applyBorder="1" applyAlignment="1" applyProtection="1">
      <alignment horizontal="center"/>
    </xf>
    <xf numFmtId="0" fontId="0" fillId="2" borderId="24" xfId="0" applyFill="1" applyBorder="1" applyProtection="1"/>
    <xf numFmtId="3" fontId="4" fillId="0" borderId="9" xfId="0" applyNumberFormat="1" applyFont="1" applyFill="1" applyBorder="1" applyAlignment="1" applyProtection="1">
      <alignment horizontal="right" vertical="center"/>
    </xf>
    <xf numFmtId="0" fontId="4" fillId="0" borderId="0" xfId="0" applyFont="1" applyAlignment="1">
      <alignment horizontal="center" vertical="center"/>
    </xf>
    <xf numFmtId="0" fontId="0" fillId="0" borderId="0" xfId="0" applyAlignment="1">
      <alignment horizontal="left"/>
    </xf>
    <xf numFmtId="0" fontId="4" fillId="0" borderId="4"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4" xfId="0" applyNumberFormat="1" applyFont="1" applyBorder="1" applyAlignment="1">
      <alignment vertical="center"/>
    </xf>
    <xf numFmtId="4" fontId="4" fillId="0" borderId="0" xfId="0" applyNumberFormat="1" applyFont="1" applyAlignment="1">
      <alignment vertical="center"/>
    </xf>
    <xf numFmtId="0" fontId="22" fillId="6" borderId="0" xfId="0" applyFont="1" applyFill="1" applyAlignment="1">
      <alignment vertical="center"/>
    </xf>
    <xf numFmtId="0" fontId="15" fillId="9" borderId="29" xfId="0" applyFont="1" applyFill="1" applyBorder="1" applyAlignment="1">
      <alignment horizontal="left" vertical="center" wrapText="1"/>
    </xf>
    <xf numFmtId="167" fontId="0" fillId="2" borderId="22" xfId="0" applyNumberFormat="1" applyFill="1" applyBorder="1" applyAlignment="1" applyProtection="1">
      <alignment horizontal="center"/>
      <protection locked="0"/>
    </xf>
    <xf numFmtId="169" fontId="20" fillId="0" borderId="20" xfId="0" applyNumberFormat="1" applyFont="1" applyFill="1" applyBorder="1" applyAlignment="1">
      <alignment horizontal="right"/>
    </xf>
    <xf numFmtId="169" fontId="0" fillId="0" borderId="22" xfId="0" applyNumberFormat="1" applyFill="1" applyBorder="1" applyAlignment="1">
      <alignment horizontal="right"/>
    </xf>
    <xf numFmtId="167" fontId="0" fillId="0" borderId="0" xfId="0" applyNumberFormat="1" applyAlignment="1" applyProtection="1">
      <alignment vertical="center"/>
    </xf>
    <xf numFmtId="49" fontId="0" fillId="7" borderId="0" xfId="0" applyNumberFormat="1" applyFont="1" applyFill="1" applyAlignment="1">
      <alignment horizontal="left" vertical="center"/>
    </xf>
    <xf numFmtId="170" fontId="0" fillId="2" borderId="22" xfId="0" applyNumberFormat="1" applyFill="1" applyBorder="1" applyAlignment="1" applyProtection="1">
      <alignment horizontal="center"/>
      <protection locked="0"/>
    </xf>
    <xf numFmtId="170" fontId="0" fillId="0" borderId="38" xfId="0" quotePrefix="1" applyNumberFormat="1" applyBorder="1" applyAlignment="1">
      <alignment horizontal="right"/>
    </xf>
    <xf numFmtId="170" fontId="0" fillId="0" borderId="22" xfId="0" applyNumberFormat="1" applyBorder="1" applyAlignment="1">
      <alignment horizontal="right"/>
    </xf>
    <xf numFmtId="0" fontId="0" fillId="0" borderId="22" xfId="0" applyFill="1" applyBorder="1"/>
    <xf numFmtId="0" fontId="20" fillId="2" borderId="19" xfId="0" applyFont="1" applyFill="1" applyBorder="1" applyProtection="1"/>
    <xf numFmtId="0" fontId="16" fillId="0" borderId="0" xfId="0" applyFont="1" applyFill="1" applyAlignment="1"/>
    <xf numFmtId="168" fontId="15" fillId="0" borderId="0" xfId="0" applyNumberFormat="1" applyFont="1" applyAlignment="1">
      <alignment horizontal="left" wrapText="1"/>
    </xf>
    <xf numFmtId="169"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167" fontId="20" fillId="0" borderId="20" xfId="0" applyNumberFormat="1" applyFont="1" applyFill="1" applyBorder="1" applyAlignment="1" applyProtection="1">
      <alignment horizontal="center"/>
    </xf>
    <xf numFmtId="170" fontId="20" fillId="0" borderId="20" xfId="0" applyNumberFormat="1" applyFont="1" applyFill="1" applyBorder="1" applyAlignment="1" applyProtection="1">
      <alignment horizontal="center"/>
    </xf>
    <xf numFmtId="49" fontId="15" fillId="2" borderId="0" xfId="0" applyNumberFormat="1" applyFont="1" applyFill="1" applyAlignment="1">
      <alignment horizontal="justify" vertical="top" wrapText="1"/>
    </xf>
    <xf numFmtId="0" fontId="21" fillId="0" borderId="27" xfId="0" applyFont="1" applyFill="1" applyBorder="1" applyAlignment="1">
      <alignment vertical="center" wrapText="1"/>
    </xf>
    <xf numFmtId="0" fontId="4" fillId="0" borderId="0" xfId="0" applyFont="1" applyFill="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0" fontId="4" fillId="0" borderId="0" xfId="0" applyFont="1" applyProtection="1"/>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3" xfId="0" applyNumberFormat="1" applyFont="1" applyBorder="1" applyAlignment="1" applyProtection="1">
      <alignment vertical="center"/>
    </xf>
    <xf numFmtId="0" fontId="12" fillId="0" borderId="0" xfId="0" quotePrefix="1" applyFont="1"/>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Border="1"/>
    <xf numFmtId="4" fontId="0" fillId="0" borderId="0" xfId="0" applyNumberFormat="1" applyBorder="1"/>
    <xf numFmtId="0" fontId="15" fillId="10" borderId="16" xfId="0" applyFont="1" applyFill="1" applyBorder="1" applyAlignment="1">
      <alignment vertical="center"/>
    </xf>
    <xf numFmtId="4" fontId="0" fillId="0" borderId="0" xfId="0" applyNumberFormat="1" applyBorder="1" applyAlignment="1">
      <alignment horizontal="right"/>
    </xf>
    <xf numFmtId="169" fontId="0" fillId="0" borderId="0" xfId="0" applyNumberFormat="1" applyFill="1" applyBorder="1" applyAlignment="1">
      <alignment horizontal="right"/>
    </xf>
    <xf numFmtId="4" fontId="20" fillId="0" borderId="45" xfId="0" applyNumberFormat="1" applyFont="1" applyFill="1" applyBorder="1" applyAlignment="1">
      <alignment horizontal="right"/>
    </xf>
    <xf numFmtId="0" fontId="0" fillId="0" borderId="45" xfId="0" applyBorder="1"/>
    <xf numFmtId="0" fontId="0" fillId="0" borderId="44" xfId="0" applyBorder="1"/>
    <xf numFmtId="0" fontId="0" fillId="0" borderId="45" xfId="0" applyFill="1" applyBorder="1"/>
    <xf numFmtId="10" fontId="4" fillId="0" borderId="9" xfId="0" applyNumberFormat="1" applyFont="1" applyFill="1" applyBorder="1" applyAlignment="1" applyProtection="1">
      <alignment vertical="center"/>
    </xf>
    <xf numFmtId="0" fontId="4" fillId="0" borderId="0" xfId="0" applyFont="1" applyBorder="1" applyAlignment="1">
      <alignment vertical="center"/>
    </xf>
    <xf numFmtId="4" fontId="4" fillId="0" borderId="16" xfId="0" applyNumberFormat="1" applyFont="1" applyFill="1" applyBorder="1" applyAlignment="1" applyProtection="1">
      <alignment vertical="center"/>
    </xf>
    <xf numFmtId="0" fontId="4" fillId="0" borderId="0" xfId="0" applyFont="1" applyBorder="1" applyAlignment="1">
      <alignment horizontal="left" vertical="center" wrapText="1"/>
    </xf>
    <xf numFmtId="0" fontId="4" fillId="0" borderId="0" xfId="0" applyFont="1" applyFill="1" applyAlignment="1">
      <alignment horizontal="left" vertical="center" wrapText="1"/>
    </xf>
    <xf numFmtId="4" fontId="4" fillId="0" borderId="7" xfId="0" applyNumberFormat="1" applyFont="1" applyFill="1" applyBorder="1" applyAlignment="1" applyProtection="1">
      <alignment vertical="center"/>
    </xf>
    <xf numFmtId="4" fontId="4" fillId="0" borderId="2" xfId="0" applyNumberFormat="1" applyFont="1" applyFill="1" applyBorder="1" applyAlignment="1" applyProtection="1">
      <alignment vertical="center"/>
    </xf>
    <xf numFmtId="4" fontId="4" fillId="0" borderId="0" xfId="0" applyNumberFormat="1" applyFont="1" applyFill="1" applyBorder="1" applyAlignment="1" applyProtection="1">
      <alignment vertical="center"/>
    </xf>
    <xf numFmtId="0" fontId="15" fillId="0" borderId="29" xfId="0" applyFont="1" applyFill="1" applyBorder="1" applyAlignment="1">
      <alignment horizontal="left" vertical="center" wrapText="1"/>
    </xf>
    <xf numFmtId="49" fontId="1" fillId="0" borderId="0" xfId="0" applyNumberFormat="1" applyFont="1" applyAlignment="1">
      <alignment horizontal="left" wrapText="1"/>
    </xf>
    <xf numFmtId="0" fontId="18"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0" fillId="2" borderId="46" xfId="0" applyFill="1" applyBorder="1" applyProtection="1"/>
    <xf numFmtId="0" fontId="15" fillId="0" borderId="16" xfId="0" applyFont="1" applyBorder="1" applyAlignment="1">
      <alignment vertical="center"/>
    </xf>
    <xf numFmtId="4" fontId="0" fillId="0" borderId="7" xfId="0" applyNumberFormat="1" applyBorder="1" applyAlignment="1">
      <alignment horizontal="right"/>
    </xf>
    <xf numFmtId="4" fontId="0" fillId="0" borderId="7" xfId="0" applyNumberFormat="1" applyFill="1" applyBorder="1" applyAlignment="1">
      <alignment horizontal="right"/>
    </xf>
    <xf numFmtId="4" fontId="0" fillId="0" borderId="45" xfId="0" applyNumberFormat="1" applyFill="1" applyBorder="1" applyAlignment="1">
      <alignment horizontal="right"/>
    </xf>
    <xf numFmtId="0" fontId="0" fillId="0" borderId="7" xfId="0" applyBorder="1"/>
    <xf numFmtId="49" fontId="4" fillId="0" borderId="4"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5" fillId="0" borderId="2"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0" fillId="0" borderId="7" xfId="0" applyBorder="1" applyProtection="1"/>
    <xf numFmtId="0" fontId="0" fillId="0" borderId="7" xfId="0" applyFill="1" applyBorder="1" applyProtection="1"/>
    <xf numFmtId="0" fontId="4" fillId="0" borderId="7" xfId="0" applyFont="1" applyBorder="1" applyProtection="1"/>
    <xf numFmtId="0" fontId="4" fillId="0" borderId="6" xfId="0" applyFont="1" applyFill="1" applyBorder="1" applyAlignment="1" applyProtection="1">
      <alignment horizontal="left" vertical="center"/>
    </xf>
    <xf numFmtId="0" fontId="6" fillId="7" borderId="15" xfId="0" applyFont="1" applyFill="1" applyBorder="1" applyAlignment="1" applyProtection="1">
      <alignment vertical="center"/>
    </xf>
    <xf numFmtId="1" fontId="0" fillId="2" borderId="21" xfId="0" applyNumberFormat="1" applyFill="1" applyBorder="1" applyProtection="1">
      <protection locked="0"/>
    </xf>
    <xf numFmtId="49" fontId="4" fillId="0" borderId="0" xfId="0" applyNumberFormat="1" applyFont="1" applyAlignment="1">
      <alignment horizontal="justify" vertical="top" wrapText="1"/>
    </xf>
    <xf numFmtId="0" fontId="1" fillId="0" borderId="0" xfId="0" applyFont="1" applyFill="1" applyAlignment="1">
      <alignment horizontal="justify" vertical="top" wrapText="1"/>
    </xf>
    <xf numFmtId="49" fontId="1" fillId="0" borderId="0" xfId="0" applyNumberFormat="1" applyFont="1" applyAlignment="1">
      <alignment horizontal="left" wrapText="1"/>
    </xf>
    <xf numFmtId="0" fontId="1" fillId="0" borderId="0" xfId="0" applyFont="1" applyFill="1" applyAlignment="1">
      <alignment vertical="top" wrapText="1"/>
    </xf>
    <xf numFmtId="0" fontId="11" fillId="0" borderId="0" xfId="0" applyFont="1" applyFill="1" applyAlignment="1">
      <alignment horizontal="left" vertical="top"/>
    </xf>
    <xf numFmtId="0" fontId="17" fillId="7" borderId="17" xfId="0" applyFont="1" applyFill="1" applyBorder="1" applyAlignment="1" applyProtection="1">
      <alignment vertical="center"/>
    </xf>
    <xf numFmtId="0" fontId="4" fillId="0" borderId="1" xfId="0" applyFont="1" applyBorder="1" applyAlignment="1">
      <alignment horizontal="left" vertical="top"/>
    </xf>
    <xf numFmtId="0" fontId="4" fillId="0" borderId="1" xfId="0" applyFont="1" applyBorder="1" applyAlignment="1">
      <alignment vertical="center"/>
    </xf>
    <xf numFmtId="0" fontId="4" fillId="0" borderId="4" xfId="0" applyFont="1" applyBorder="1" applyAlignment="1">
      <alignment horizontal="left" vertical="center"/>
    </xf>
    <xf numFmtId="0" fontId="0" fillId="5" borderId="0" xfId="0" applyFill="1" applyAlignment="1">
      <alignment vertical="center"/>
    </xf>
    <xf numFmtId="0" fontId="0" fillId="4" borderId="0" xfId="0" applyFill="1"/>
    <xf numFmtId="4" fontId="1" fillId="3" borderId="0" xfId="0" applyNumberFormat="1" applyFont="1" applyFill="1" applyAlignment="1">
      <alignment horizontal="justify"/>
    </xf>
    <xf numFmtId="4" fontId="1" fillId="0" borderId="0" xfId="0" applyNumberFormat="1" applyFont="1" applyFill="1" applyAlignment="1">
      <alignment horizontal="justify"/>
    </xf>
    <xf numFmtId="0" fontId="11" fillId="0" borderId="0" xfId="0" applyFont="1" applyFill="1" applyAlignment="1">
      <alignment horizontal="justify" vertical="center"/>
    </xf>
    <xf numFmtId="0" fontId="1" fillId="0" borderId="0" xfId="0" applyFont="1" applyFill="1" applyAlignment="1">
      <alignment horizontal="justify"/>
    </xf>
    <xf numFmtId="0" fontId="1" fillId="3" borderId="0" xfId="0" applyFont="1" applyFill="1" applyAlignment="1">
      <alignment horizontal="justify" vertical="top" wrapText="1"/>
    </xf>
    <xf numFmtId="0" fontId="24" fillId="0" borderId="0" xfId="0" applyFont="1" applyAlignment="1">
      <alignment horizontal="justify"/>
    </xf>
    <xf numFmtId="0" fontId="1" fillId="0" borderId="0" xfId="0" applyFont="1" applyAlignment="1">
      <alignment horizontal="justify"/>
    </xf>
    <xf numFmtId="4" fontId="1" fillId="0" borderId="0" xfId="0" applyNumberFormat="1" applyFont="1" applyAlignment="1">
      <alignment horizontal="justify"/>
    </xf>
    <xf numFmtId="49" fontId="1" fillId="3" borderId="0" xfId="0" applyNumberFormat="1" applyFont="1" applyFill="1" applyAlignment="1">
      <alignment horizontal="justify" wrapText="1"/>
    </xf>
    <xf numFmtId="49" fontId="1" fillId="0" borderId="0" xfId="0" applyNumberFormat="1" applyFont="1" applyAlignment="1">
      <alignment horizontal="justify" wrapText="1"/>
    </xf>
    <xf numFmtId="4" fontId="2" fillId="3" borderId="0" xfId="0" applyNumberFormat="1" applyFont="1" applyFill="1" applyAlignment="1">
      <alignment horizontal="justify"/>
    </xf>
    <xf numFmtId="4" fontId="2" fillId="0" borderId="0" xfId="0" applyNumberFormat="1" applyFont="1" applyAlignment="1">
      <alignment horizontal="justify"/>
    </xf>
    <xf numFmtId="4" fontId="2" fillId="0" borderId="7" xfId="0" applyNumberFormat="1" applyFont="1" applyBorder="1"/>
    <xf numFmtId="4" fontId="2" fillId="3" borderId="0" xfId="0" applyNumberFormat="1" applyFont="1" applyFill="1" applyBorder="1" applyAlignment="1">
      <alignment horizontal="justify"/>
    </xf>
    <xf numFmtId="4" fontId="2" fillId="0" borderId="0" xfId="0" applyNumberFormat="1" applyFont="1" applyBorder="1" applyAlignment="1">
      <alignment horizontal="justify"/>
    </xf>
    <xf numFmtId="4" fontId="2" fillId="0" borderId="0" xfId="0" applyNumberFormat="1" applyFont="1" applyBorder="1"/>
    <xf numFmtId="0" fontId="12" fillId="0" borderId="0" xfId="0" applyFont="1" applyAlignment="1">
      <alignment vertical="center"/>
    </xf>
    <xf numFmtId="0" fontId="29" fillId="0" borderId="28" xfId="0" applyFont="1" applyBorder="1" applyAlignment="1">
      <alignment horizontal="left" vertical="center" wrapText="1"/>
    </xf>
    <xf numFmtId="0" fontId="21" fillId="0" borderId="28" xfId="0" applyNumberFormat="1" applyFont="1" applyBorder="1" applyAlignment="1">
      <alignment horizontal="left" vertical="center" wrapText="1"/>
    </xf>
    <xf numFmtId="0" fontId="17" fillId="7" borderId="17" xfId="0" applyFont="1" applyFill="1" applyBorder="1" applyAlignment="1" applyProtection="1">
      <alignment horizontal="left" vertical="center"/>
    </xf>
    <xf numFmtId="49" fontId="0" fillId="0" borderId="0" xfId="0" applyNumberFormat="1" applyFont="1" applyAlignment="1">
      <alignment horizontal="justify" vertical="center" wrapText="1"/>
    </xf>
    <xf numFmtId="0" fontId="0" fillId="0" borderId="47" xfId="0" applyBorder="1"/>
    <xf numFmtId="0" fontId="0" fillId="0" borderId="48" xfId="0" applyBorder="1"/>
    <xf numFmtId="0" fontId="0" fillId="0" borderId="49" xfId="0" applyBorder="1"/>
    <xf numFmtId="0" fontId="0" fillId="0" borderId="50" xfId="0" applyBorder="1"/>
    <xf numFmtId="4" fontId="0" fillId="0" borderId="49" xfId="0" applyNumberFormat="1" applyBorder="1"/>
    <xf numFmtId="0" fontId="21" fillId="0" borderId="29" xfId="0" applyFont="1" applyBorder="1" applyAlignment="1">
      <alignment horizontal="left" vertical="center" wrapText="1"/>
    </xf>
    <xf numFmtId="0" fontId="1" fillId="0" borderId="0" xfId="0" applyFont="1" applyFill="1" applyAlignment="1">
      <alignment horizontal="justify" vertical="top" wrapText="1"/>
    </xf>
    <xf numFmtId="0" fontId="24" fillId="0" borderId="0" xfId="0" applyFont="1" applyAlignment="1">
      <alignment horizontal="justify" vertical="top"/>
    </xf>
    <xf numFmtId="0" fontId="1" fillId="0" borderId="0" xfId="0" applyFont="1" applyAlignment="1">
      <alignment horizontal="justify" vertical="top" wrapText="1"/>
    </xf>
    <xf numFmtId="0" fontId="12" fillId="0" borderId="0" xfId="0" applyFont="1" applyAlignment="1">
      <alignment horizontal="justify" vertical="top" wrapText="1"/>
    </xf>
    <xf numFmtId="0" fontId="1" fillId="0" borderId="0" xfId="0" applyFont="1" applyAlignment="1">
      <alignment horizontal="left" vertical="top" wrapText="1"/>
    </xf>
    <xf numFmtId="166" fontId="17" fillId="7" borderId="16" xfId="0" applyNumberFormat="1" applyFont="1" applyFill="1" applyBorder="1" applyAlignment="1" applyProtection="1">
      <alignment horizontal="center" vertical="center"/>
    </xf>
    <xf numFmtId="0" fontId="17" fillId="7" borderId="17" xfId="0" applyFont="1" applyFill="1" applyBorder="1" applyAlignment="1" applyProtection="1">
      <alignment vertical="center"/>
    </xf>
    <xf numFmtId="0" fontId="17" fillId="7" borderId="16" xfId="0" applyFont="1" applyFill="1" applyBorder="1" applyAlignment="1" applyProtection="1">
      <alignment vertical="center"/>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4" fillId="0" borderId="0" xfId="0" applyFont="1" applyFill="1" applyAlignment="1">
      <alignment horizontal="left" vertical="center" wrapText="1"/>
    </xf>
    <xf numFmtId="0" fontId="12" fillId="0" borderId="0" xfId="0" applyNumberFormat="1" applyFont="1" applyFill="1" applyAlignment="1">
      <alignment horizontal="left" vertical="top" wrapText="1"/>
    </xf>
    <xf numFmtId="49" fontId="1" fillId="2" borderId="0" xfId="0" applyNumberFormat="1" applyFont="1" applyFill="1" applyAlignment="1" applyProtection="1">
      <alignment horizontal="left" wrapText="1"/>
      <protection locked="0"/>
    </xf>
    <xf numFmtId="0" fontId="4" fillId="0" borderId="0" xfId="0" applyFont="1" applyAlignment="1">
      <alignment horizontal="left" vertical="center" wrapText="1"/>
    </xf>
    <xf numFmtId="0" fontId="4" fillId="0" borderId="42" xfId="0" applyFont="1" applyFill="1" applyBorder="1" applyAlignment="1">
      <alignment horizontal="left" vertical="center" wrapText="1"/>
    </xf>
    <xf numFmtId="0" fontId="5" fillId="0" borderId="2" xfId="0" applyFont="1" applyFill="1" applyBorder="1" applyAlignment="1">
      <alignment horizontal="left"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0" borderId="0" xfId="0" applyFont="1" applyFill="1" applyBorder="1" applyAlignment="1" applyProtection="1">
      <alignment horizontal="justify" vertical="center" wrapText="1"/>
    </xf>
    <xf numFmtId="0" fontId="26" fillId="0" borderId="0" xfId="0" applyFont="1" applyFill="1" applyAlignment="1">
      <alignment horizontal="center" vertical="center" wrapText="1"/>
    </xf>
    <xf numFmtId="0" fontId="26" fillId="0" borderId="5" xfId="0" applyFont="1" applyFill="1" applyBorder="1" applyAlignment="1">
      <alignment horizontal="center" vertical="center" wrapText="1"/>
    </xf>
    <xf numFmtId="0" fontId="11" fillId="0" borderId="0" xfId="0" applyFont="1" applyAlignment="1">
      <alignment horizontal="left" vertical="top"/>
    </xf>
    <xf numFmtId="0" fontId="4" fillId="0" borderId="0" xfId="0" applyFont="1" applyFill="1" applyAlignment="1">
      <alignment horizontal="left" vertical="center"/>
    </xf>
    <xf numFmtId="0" fontId="1" fillId="0" borderId="0" xfId="0" applyFont="1" applyAlignment="1">
      <alignment horizontal="center"/>
    </xf>
    <xf numFmtId="49" fontId="12" fillId="0" borderId="0" xfId="0" applyNumberFormat="1" applyFont="1" applyAlignment="1">
      <alignment horizontal="left"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6"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wrapText="1"/>
      <protection locked="0"/>
    </xf>
    <xf numFmtId="49" fontId="4" fillId="2" borderId="15"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5" fillId="0" borderId="4"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2" xfId="0" applyFont="1" applyFill="1" applyBorder="1" applyAlignment="1">
      <alignment vertical="center"/>
    </xf>
    <xf numFmtId="4" fontId="16" fillId="0" borderId="2" xfId="0" applyNumberFormat="1" applyFont="1" applyFill="1" applyBorder="1" applyAlignment="1">
      <alignment horizontal="right" vertical="center"/>
    </xf>
    <xf numFmtId="0" fontId="16"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19" fillId="0" borderId="0" xfId="0" applyFont="1" applyAlignment="1" applyProtection="1">
      <alignment horizontal="left" vertical="center"/>
    </xf>
    <xf numFmtId="0" fontId="25" fillId="0" borderId="0" xfId="0" applyFont="1" applyFill="1" applyAlignment="1">
      <alignment horizontal="left" vertical="center" wrapText="1"/>
    </xf>
    <xf numFmtId="49" fontId="1" fillId="0" borderId="0" xfId="0" quotePrefix="1" applyNumberFormat="1" applyFont="1" applyFill="1" applyAlignment="1">
      <alignment horizontal="justify" vertical="top" wrapText="1"/>
    </xf>
    <xf numFmtId="4" fontId="4" fillId="0" borderId="7" xfId="0" applyNumberFormat="1" applyFont="1" applyFill="1" applyBorder="1" applyAlignment="1">
      <alignment horizontal="center" vertical="center" wrapText="1"/>
    </xf>
    <xf numFmtId="0" fontId="18" fillId="0" borderId="0" xfId="0" applyFont="1" applyAlignment="1" applyProtection="1">
      <alignment horizontal="right" vertical="center"/>
    </xf>
    <xf numFmtId="0" fontId="4" fillId="0" borderId="0" xfId="0" applyFont="1" applyAlignment="1">
      <alignment horizontal="left" vertical="center"/>
    </xf>
    <xf numFmtId="0" fontId="25" fillId="0" borderId="5" xfId="0" applyFont="1" applyFill="1" applyBorder="1" applyAlignment="1">
      <alignment horizontal="left" vertical="center" wrapText="1"/>
    </xf>
    <xf numFmtId="0" fontId="15" fillId="0" borderId="0" xfId="0" applyFont="1" applyAlignment="1" applyProtection="1">
      <alignment horizontal="center" vertical="center" wrapText="1"/>
    </xf>
    <xf numFmtId="0" fontId="18" fillId="0" borderId="0" xfId="0" applyFont="1" applyFill="1" applyAlignment="1" applyProtection="1">
      <alignment horizontal="left" vertical="center"/>
    </xf>
    <xf numFmtId="0" fontId="25" fillId="0" borderId="0" xfId="0" applyFont="1" applyFill="1" applyAlignment="1">
      <alignment vertical="center" wrapText="1"/>
    </xf>
    <xf numFmtId="0" fontId="25" fillId="0" borderId="5" xfId="0" applyFont="1" applyFill="1" applyBorder="1" applyAlignment="1">
      <alignment vertical="center" wrapText="1"/>
    </xf>
    <xf numFmtId="0" fontId="4" fillId="0" borderId="0"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top"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xf numFmtId="168" fontId="30" fillId="0" borderId="0" xfId="0" applyNumberFormat="1" applyFont="1" applyAlignment="1">
      <alignment horizontal="center" vertical="top" wrapText="1"/>
    </xf>
    <xf numFmtId="49" fontId="1" fillId="2" borderId="0" xfId="0" applyNumberFormat="1" applyFont="1" applyFill="1" applyAlignment="1" applyProtection="1">
      <alignment horizontal="left" wrapText="1"/>
    </xf>
    <xf numFmtId="0" fontId="0" fillId="0" borderId="0" xfId="0" applyFont="1" applyFill="1" applyAlignment="1">
      <alignment horizontal="left" vertical="center" wrapText="1"/>
    </xf>
  </cellXfs>
  <cellStyles count="1">
    <cellStyle name="Standard" xfId="0" builtinId="0"/>
  </cellStyles>
  <dxfs count="126">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7030A0"/>
      </font>
      <border>
        <left style="thin">
          <color rgb="FF7030A0"/>
        </left>
        <right style="thin">
          <color rgb="FF7030A0"/>
        </right>
        <top style="thin">
          <color rgb="FF7030A0"/>
        </top>
        <bottom style="thin">
          <color rgb="FF7030A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39994506668294322"/>
        </patternFill>
      </fill>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auto="1"/>
      </font>
    </dxf>
    <dxf>
      <font>
        <b/>
        <i val="0"/>
        <color rgb="FFFF0000"/>
      </font>
    </dxf>
    <dxf>
      <font>
        <b/>
        <i val="0"/>
        <color rgb="FFFF0000"/>
      </font>
    </dxf>
    <dxf>
      <font>
        <b/>
        <i val="0"/>
        <color rgb="FFFF000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46703</xdr:colOff>
      <xdr:row>1</xdr:row>
      <xdr:rowOff>182464</xdr:rowOff>
    </xdr:from>
    <xdr:to>
      <xdr:col>16</xdr:col>
      <xdr:colOff>114853</xdr:colOff>
      <xdr:row>1</xdr:row>
      <xdr:rowOff>710189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3833" y="491681"/>
          <a:ext cx="1415454" cy="52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8</xdr:row>
          <xdr:rowOff>133350</xdr:rowOff>
        </xdr:from>
        <xdr:to>
          <xdr:col>3</xdr:col>
          <xdr:colOff>622300</xdr:colOff>
          <xdr:row>10</xdr:row>
          <xdr:rowOff>133350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Si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8</xdr:row>
          <xdr:rowOff>127000</xdr:rowOff>
        </xdr:from>
        <xdr:to>
          <xdr:col>3</xdr:col>
          <xdr:colOff>1250950</xdr:colOff>
          <xdr:row>10</xdr:row>
          <xdr:rowOff>127000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No</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73"/>
  <sheetViews>
    <sheetView showGridLines="0" tabSelected="1" zoomScaleNormal="100" zoomScaleSheetLayoutView="70" workbookViewId="0">
      <selection activeCell="A5" sqref="A5:C5"/>
    </sheetView>
  </sheetViews>
  <sheetFormatPr baseColWidth="10" defaultRowHeight="14" x14ac:dyDescent="0.3"/>
  <cols>
    <col min="1" max="1" width="19" customWidth="1"/>
    <col min="2" max="2" width="15.83203125" customWidth="1"/>
    <col min="3" max="3" width="17" customWidth="1"/>
    <col min="4" max="4" width="23.25" customWidth="1"/>
    <col min="5" max="5" width="13.33203125" customWidth="1"/>
    <col min="6" max="6" width="17.58203125" customWidth="1"/>
    <col min="7" max="7" width="11.83203125" style="26" hidden="1" customWidth="1"/>
    <col min="8" max="8" width="15.58203125" style="26" hidden="1" customWidth="1"/>
    <col min="9" max="16" width="11.25" hidden="1" customWidth="1"/>
    <col min="17" max="17" width="2.25" customWidth="1"/>
    <col min="18" max="18" width="16" style="106" customWidth="1"/>
    <col min="19" max="20" width="10.08203125" style="106" customWidth="1"/>
    <col min="21" max="21" width="12.5" style="106" customWidth="1"/>
    <col min="22" max="22" width="11.75" style="106" customWidth="1"/>
    <col min="23" max="23" width="2.58203125" style="106" customWidth="1"/>
    <col min="24" max="24" width="11.75" style="106" customWidth="1"/>
    <col min="25" max="25" width="2.58203125" style="106" customWidth="1"/>
    <col min="26" max="26" width="11.75" style="106" customWidth="1"/>
    <col min="27" max="27" width="2.58203125" style="106" customWidth="1"/>
    <col min="28" max="28" width="13.5" style="106" customWidth="1"/>
    <col min="29" max="29" width="5.25" customWidth="1"/>
    <col min="30" max="30" width="15.5" customWidth="1"/>
    <col min="33" max="33" width="12.58203125" customWidth="1"/>
    <col min="35" max="35" width="2.83203125" customWidth="1"/>
    <col min="37" max="37" width="2.5" customWidth="1"/>
    <col min="39" max="39" width="3" customWidth="1"/>
    <col min="41" max="41" width="7.33203125" customWidth="1"/>
  </cols>
  <sheetData>
    <row r="1" spans="1:40" ht="24.65" customHeight="1" x14ac:dyDescent="0.3">
      <c r="A1" s="354" t="s">
        <v>36</v>
      </c>
      <c r="B1" s="354"/>
      <c r="C1" s="354"/>
      <c r="D1" s="354"/>
      <c r="E1" s="354"/>
      <c r="F1" s="354"/>
      <c r="G1" s="120" t="s">
        <v>29</v>
      </c>
      <c r="H1" s="120"/>
      <c r="I1" s="114"/>
      <c r="J1" s="114"/>
      <c r="K1" s="114"/>
      <c r="L1" s="114"/>
      <c r="M1" s="114"/>
      <c r="N1" s="114"/>
      <c r="O1" s="114"/>
      <c r="P1" s="114"/>
    </row>
    <row r="2" spans="1:40" ht="82" customHeight="1" x14ac:dyDescent="0.3">
      <c r="A2" s="379" t="s">
        <v>172</v>
      </c>
      <c r="B2" s="379"/>
      <c r="C2" s="379"/>
      <c r="D2" s="379"/>
      <c r="E2" s="379"/>
      <c r="F2" s="49"/>
      <c r="G2" s="4"/>
      <c r="H2" s="4"/>
      <c r="I2" s="4"/>
      <c r="J2" s="5"/>
    </row>
    <row r="3" spans="1:40" ht="18" customHeight="1" x14ac:dyDescent="0.3">
      <c r="A3" s="372" t="s">
        <v>37</v>
      </c>
      <c r="B3" s="372"/>
      <c r="C3" s="372"/>
      <c r="D3" s="372"/>
      <c r="E3" s="372"/>
      <c r="F3" s="372"/>
      <c r="G3" s="4"/>
      <c r="H3" s="4"/>
      <c r="I3" s="4"/>
      <c r="J3" s="5"/>
    </row>
    <row r="4" spans="1:40" s="6" customFormat="1" ht="18.75" customHeight="1" x14ac:dyDescent="0.3">
      <c r="A4" s="263" t="s">
        <v>38</v>
      </c>
      <c r="B4" s="248"/>
      <c r="C4" s="248"/>
      <c r="D4" s="264" t="s">
        <v>39</v>
      </c>
      <c r="E4" s="248"/>
      <c r="F4" s="18"/>
      <c r="G4" s="3"/>
      <c r="H4" s="3"/>
      <c r="R4" s="126" t="str">
        <f>+A4</f>
        <v xml:space="preserve">Ditta </v>
      </c>
      <c r="S4" s="127"/>
      <c r="T4" s="127"/>
      <c r="U4" s="128"/>
      <c r="V4" s="330" t="str">
        <f>+D4</f>
        <v>Cassa di disoccupazione</v>
      </c>
      <c r="W4" s="331"/>
      <c r="X4" s="331"/>
      <c r="Y4" s="331"/>
      <c r="Z4" s="331"/>
      <c r="AA4" s="331"/>
      <c r="AB4" s="332"/>
      <c r="AD4" s="126" t="str">
        <f>+A4</f>
        <v xml:space="preserve">Ditta </v>
      </c>
      <c r="AE4" s="127"/>
      <c r="AF4" s="127"/>
      <c r="AG4" s="128"/>
      <c r="AH4" s="330" t="str">
        <f>+D4</f>
        <v>Cassa di disoccupazione</v>
      </c>
      <c r="AI4" s="331"/>
      <c r="AJ4" s="331"/>
      <c r="AK4" s="331"/>
      <c r="AL4" s="331"/>
      <c r="AM4" s="331"/>
      <c r="AN4" s="332"/>
    </row>
    <row r="5" spans="1:40" s="6" customFormat="1" ht="18.75" customHeight="1" x14ac:dyDescent="0.3">
      <c r="A5" s="364"/>
      <c r="B5" s="365"/>
      <c r="C5" s="366"/>
      <c r="D5" s="356"/>
      <c r="E5" s="357"/>
      <c r="F5" s="358"/>
      <c r="G5" s="3"/>
      <c r="H5" s="3"/>
      <c r="R5" s="339" t="str">
        <f>IF(ISBLANK(A5),"",A5)</f>
        <v/>
      </c>
      <c r="S5" s="340"/>
      <c r="T5" s="340"/>
      <c r="U5" s="341"/>
      <c r="V5" s="333" t="str">
        <f>IF(ISBLANK(D5),"",D5)</f>
        <v/>
      </c>
      <c r="W5" s="334"/>
      <c r="X5" s="334"/>
      <c r="Y5" s="334"/>
      <c r="Z5" s="334"/>
      <c r="AA5" s="334"/>
      <c r="AB5" s="335"/>
      <c r="AD5" s="339" t="str">
        <f>IF(ISBLANK(A5),"",A5)</f>
        <v/>
      </c>
      <c r="AE5" s="340"/>
      <c r="AF5" s="340"/>
      <c r="AG5" s="341"/>
      <c r="AH5" s="333" t="str">
        <f>IF(ISBLANK(D5),"",D5)</f>
        <v/>
      </c>
      <c r="AI5" s="334"/>
      <c r="AJ5" s="334"/>
      <c r="AK5" s="334"/>
      <c r="AL5" s="334"/>
      <c r="AM5" s="334"/>
      <c r="AN5" s="335"/>
    </row>
    <row r="6" spans="1:40" s="6" customFormat="1" ht="18.75" customHeight="1" x14ac:dyDescent="0.3">
      <c r="A6" s="364"/>
      <c r="B6" s="365"/>
      <c r="C6" s="366"/>
      <c r="D6" s="359"/>
      <c r="E6" s="360"/>
      <c r="F6" s="361"/>
      <c r="G6" s="3"/>
      <c r="H6" s="3"/>
      <c r="R6" s="339" t="str">
        <f t="shared" ref="R6:R8" si="0">IF(ISBLANK(A6),"",A6)</f>
        <v/>
      </c>
      <c r="S6" s="340"/>
      <c r="T6" s="340"/>
      <c r="U6" s="341"/>
      <c r="V6" s="336" t="str">
        <f>IF(ISBLANK(D6),"",D6)</f>
        <v/>
      </c>
      <c r="W6" s="337"/>
      <c r="X6" s="337"/>
      <c r="Y6" s="337"/>
      <c r="Z6" s="337"/>
      <c r="AA6" s="337"/>
      <c r="AB6" s="338"/>
      <c r="AD6" s="339" t="str">
        <f t="shared" ref="AD6:AD8" si="1">IF(ISBLANK(A6),"",A6)</f>
        <v/>
      </c>
      <c r="AE6" s="340"/>
      <c r="AF6" s="340"/>
      <c r="AG6" s="341"/>
      <c r="AH6" s="333" t="str">
        <f t="shared" ref="AH6:AH8" si="2">IF(ISBLANK(D6),"",D6)</f>
        <v/>
      </c>
      <c r="AI6" s="334"/>
      <c r="AJ6" s="334"/>
      <c r="AK6" s="334"/>
      <c r="AL6" s="334"/>
      <c r="AM6" s="334"/>
      <c r="AN6" s="335"/>
    </row>
    <row r="7" spans="1:40" s="6" customFormat="1" ht="18.75" customHeight="1" x14ac:dyDescent="0.3">
      <c r="A7" s="364"/>
      <c r="B7" s="365"/>
      <c r="C7" s="366"/>
      <c r="D7" s="359"/>
      <c r="E7" s="360"/>
      <c r="F7" s="361"/>
      <c r="G7" s="3"/>
      <c r="H7" s="3"/>
      <c r="R7" s="339" t="str">
        <f t="shared" si="0"/>
        <v/>
      </c>
      <c r="S7" s="340"/>
      <c r="T7" s="340"/>
      <c r="U7" s="341"/>
      <c r="V7" s="336" t="str">
        <f>IF(ISBLANK(D7),"",D7)</f>
        <v/>
      </c>
      <c r="W7" s="337"/>
      <c r="X7" s="337"/>
      <c r="Y7" s="337"/>
      <c r="Z7" s="337"/>
      <c r="AA7" s="337"/>
      <c r="AB7" s="338"/>
      <c r="AD7" s="339" t="str">
        <f t="shared" si="1"/>
        <v/>
      </c>
      <c r="AE7" s="340"/>
      <c r="AF7" s="340"/>
      <c r="AG7" s="341"/>
      <c r="AH7" s="333" t="str">
        <f t="shared" si="2"/>
        <v/>
      </c>
      <c r="AI7" s="334"/>
      <c r="AJ7" s="334"/>
      <c r="AK7" s="334"/>
      <c r="AL7" s="334"/>
      <c r="AM7" s="334"/>
      <c r="AN7" s="335"/>
    </row>
    <row r="8" spans="1:40" s="6" customFormat="1" ht="18.75" customHeight="1" x14ac:dyDescent="0.3">
      <c r="A8" s="364"/>
      <c r="B8" s="365"/>
      <c r="C8" s="366"/>
      <c r="D8" s="369"/>
      <c r="E8" s="370"/>
      <c r="F8" s="371"/>
      <c r="G8" s="3"/>
      <c r="H8" s="56" t="s">
        <v>5</v>
      </c>
      <c r="I8" s="6" t="s">
        <v>9</v>
      </c>
      <c r="J8" s="6" t="s">
        <v>28</v>
      </c>
      <c r="R8" s="339" t="str">
        <f t="shared" si="0"/>
        <v/>
      </c>
      <c r="S8" s="340"/>
      <c r="T8" s="340"/>
      <c r="U8" s="341"/>
      <c r="V8" s="342" t="str">
        <f>IF(ISBLANK(D8),"",D8)</f>
        <v/>
      </c>
      <c r="W8" s="343"/>
      <c r="X8" s="343"/>
      <c r="Y8" s="343"/>
      <c r="Z8" s="343"/>
      <c r="AA8" s="343"/>
      <c r="AB8" s="344"/>
      <c r="AD8" s="339" t="str">
        <f t="shared" si="1"/>
        <v/>
      </c>
      <c r="AE8" s="340"/>
      <c r="AF8" s="340"/>
      <c r="AG8" s="341"/>
      <c r="AH8" s="333" t="str">
        <f t="shared" si="2"/>
        <v/>
      </c>
      <c r="AI8" s="334"/>
      <c r="AJ8" s="334"/>
      <c r="AK8" s="334"/>
      <c r="AL8" s="334"/>
      <c r="AM8" s="334"/>
      <c r="AN8" s="335"/>
    </row>
    <row r="9" spans="1:40" s="6" customFormat="1" ht="18.75" customHeight="1" x14ac:dyDescent="0.3">
      <c r="A9" s="265" t="s">
        <v>41</v>
      </c>
      <c r="B9" s="367"/>
      <c r="C9" s="368"/>
      <c r="D9" s="373" t="s">
        <v>40</v>
      </c>
      <c r="E9" s="374"/>
      <c r="F9" s="375"/>
      <c r="G9" s="3"/>
      <c r="H9" s="58">
        <v>44470</v>
      </c>
      <c r="I9" s="104">
        <v>6.4000000000000001E-2</v>
      </c>
      <c r="J9" s="6">
        <v>1</v>
      </c>
      <c r="R9" s="129" t="str">
        <f>+A9</f>
        <v>Settore d'esercizio</v>
      </c>
      <c r="S9" s="343" t="str">
        <f>IF(ISBLANK(B9),"",B9)</f>
        <v/>
      </c>
      <c r="T9" s="343"/>
      <c r="U9" s="344"/>
      <c r="V9" s="130"/>
      <c r="W9" s="131"/>
      <c r="X9" s="131"/>
      <c r="Y9" s="122"/>
      <c r="Z9" s="122"/>
      <c r="AA9" s="122"/>
      <c r="AB9" s="121"/>
      <c r="AD9" s="129" t="str">
        <f>+A9</f>
        <v>Settore d'esercizio</v>
      </c>
      <c r="AE9" s="343" t="str">
        <f>+S9</f>
        <v/>
      </c>
      <c r="AF9" s="400"/>
      <c r="AG9" s="401"/>
      <c r="AH9" s="130"/>
      <c r="AI9" s="131"/>
      <c r="AJ9" s="131"/>
      <c r="AK9" s="122"/>
      <c r="AL9" s="122"/>
      <c r="AM9" s="122"/>
      <c r="AN9" s="121"/>
    </row>
    <row r="10" spans="1:40" s="6" customFormat="1" ht="18.75" customHeight="1" x14ac:dyDescent="0.3">
      <c r="A10" s="180" t="s">
        <v>42</v>
      </c>
      <c r="B10" s="362"/>
      <c r="C10" s="363"/>
      <c r="D10" s="376"/>
      <c r="E10" s="377"/>
      <c r="F10" s="378"/>
      <c r="G10" s="3"/>
      <c r="H10" s="58">
        <v>44501</v>
      </c>
      <c r="I10" s="104">
        <v>6.4000000000000001E-2</v>
      </c>
      <c r="J10" s="6">
        <v>1</v>
      </c>
      <c r="R10" s="138" t="str">
        <f>+A10</f>
        <v>No RIS + SE</v>
      </c>
      <c r="S10" s="351" t="str">
        <f t="shared" ref="S10:S11" si="3">IF(ISBLANK(B10),"",B10)</f>
        <v/>
      </c>
      <c r="T10" s="351"/>
      <c r="U10" s="352"/>
      <c r="V10" s="139"/>
      <c r="W10" s="140"/>
      <c r="X10" s="140"/>
      <c r="Y10" s="141"/>
      <c r="Z10" s="141"/>
      <c r="AA10" s="141"/>
      <c r="AB10" s="142"/>
      <c r="AD10" s="254" t="str">
        <f>+A10</f>
        <v>No RIS + SE</v>
      </c>
      <c r="AE10" s="343" t="str">
        <f>+S10</f>
        <v/>
      </c>
      <c r="AF10" s="400"/>
      <c r="AG10" s="401"/>
      <c r="AH10" s="139"/>
      <c r="AI10" s="140"/>
      <c r="AJ10" s="140"/>
      <c r="AK10" s="141"/>
      <c r="AL10" s="141"/>
      <c r="AM10" s="141"/>
      <c r="AN10" s="142"/>
    </row>
    <row r="11" spans="1:40" s="6" customFormat="1" ht="18.75" customHeight="1" x14ac:dyDescent="0.3">
      <c r="A11" s="265" t="s">
        <v>43</v>
      </c>
      <c r="B11" s="362"/>
      <c r="C11" s="363"/>
      <c r="D11" s="245"/>
      <c r="E11" s="246"/>
      <c r="F11" s="247"/>
      <c r="G11" s="3"/>
      <c r="H11" s="58">
        <v>44531</v>
      </c>
      <c r="I11" s="104">
        <v>6.4000000000000001E-2</v>
      </c>
      <c r="J11" s="6">
        <v>1</v>
      </c>
      <c r="R11" s="129"/>
      <c r="S11" s="353" t="str">
        <f t="shared" si="3"/>
        <v/>
      </c>
      <c r="T11" s="353"/>
      <c r="U11" s="353"/>
      <c r="V11" s="132"/>
      <c r="W11" s="132"/>
      <c r="X11" s="132"/>
      <c r="Y11" s="122"/>
      <c r="Z11" s="122"/>
      <c r="AA11" s="122"/>
      <c r="AB11" s="121"/>
      <c r="AD11" s="129"/>
      <c r="AE11" s="353" t="str">
        <f>IF(ISBLANK(N11),"",N11)</f>
        <v/>
      </c>
      <c r="AF11" s="353"/>
      <c r="AG11" s="353"/>
      <c r="AH11" s="132"/>
      <c r="AI11" s="132"/>
      <c r="AJ11" s="132"/>
      <c r="AK11" s="122"/>
      <c r="AL11" s="122"/>
      <c r="AM11" s="122"/>
      <c r="AN11" s="121"/>
    </row>
    <row r="12" spans="1:40" s="6" customFormat="1" ht="18.75" customHeight="1" x14ac:dyDescent="0.3">
      <c r="A12" s="265" t="s">
        <v>44</v>
      </c>
      <c r="B12" s="362"/>
      <c r="C12" s="363"/>
      <c r="D12" s="245"/>
      <c r="E12" s="246"/>
      <c r="F12" s="247"/>
      <c r="G12" s="3"/>
      <c r="H12" s="58">
        <v>44562</v>
      </c>
      <c r="I12" s="104">
        <v>6.4000000000000001E-2</v>
      </c>
      <c r="J12" s="6">
        <v>0</v>
      </c>
      <c r="R12" s="348" t="s">
        <v>68</v>
      </c>
      <c r="S12" s="349"/>
      <c r="T12" s="349"/>
      <c r="U12" s="349"/>
      <c r="V12" s="349"/>
      <c r="W12" s="349"/>
      <c r="X12" s="349"/>
      <c r="Y12" s="349"/>
      <c r="Z12" s="349"/>
      <c r="AA12" s="349"/>
      <c r="AB12" s="350"/>
      <c r="AD12" s="348" t="s">
        <v>68</v>
      </c>
      <c r="AE12" s="349"/>
      <c r="AF12" s="349"/>
      <c r="AG12" s="349"/>
      <c r="AH12" s="349"/>
      <c r="AI12" s="349"/>
      <c r="AJ12" s="349"/>
      <c r="AK12" s="349"/>
      <c r="AL12" s="349"/>
      <c r="AM12" s="349"/>
      <c r="AN12" s="350"/>
    </row>
    <row r="13" spans="1:40" s="6" customFormat="1" ht="18.75" customHeight="1" x14ac:dyDescent="0.3">
      <c r="A13" s="20" t="s">
        <v>3</v>
      </c>
      <c r="B13" s="362"/>
      <c r="C13" s="363"/>
      <c r="D13" s="245"/>
      <c r="E13" s="246"/>
      <c r="F13" s="247"/>
      <c r="G13" s="3"/>
      <c r="H13" s="58">
        <v>44593</v>
      </c>
      <c r="I13" s="104">
        <v>6.4000000000000001E-2</v>
      </c>
      <c r="J13" s="6">
        <v>0</v>
      </c>
      <c r="R13" s="348"/>
      <c r="S13" s="349"/>
      <c r="T13" s="349"/>
      <c r="U13" s="349"/>
      <c r="V13" s="349"/>
      <c r="W13" s="349"/>
      <c r="X13" s="349"/>
      <c r="Y13" s="349"/>
      <c r="Z13" s="349"/>
      <c r="AA13" s="349"/>
      <c r="AB13" s="350"/>
      <c r="AD13" s="348"/>
      <c r="AE13" s="349"/>
      <c r="AF13" s="349"/>
      <c r="AG13" s="349"/>
      <c r="AH13" s="349"/>
      <c r="AI13" s="349"/>
      <c r="AJ13" s="349"/>
      <c r="AK13" s="349"/>
      <c r="AL13" s="349"/>
      <c r="AM13" s="349"/>
      <c r="AN13" s="350"/>
    </row>
    <row r="14" spans="1:40" s="6" customFormat="1" ht="18.75" customHeight="1" x14ac:dyDescent="0.3">
      <c r="A14" s="265" t="s">
        <v>45</v>
      </c>
      <c r="B14" s="19"/>
      <c r="C14" s="249"/>
      <c r="D14" s="249"/>
      <c r="E14" s="249"/>
      <c r="F14" s="250"/>
      <c r="G14" s="3"/>
      <c r="H14" s="58">
        <v>44621</v>
      </c>
      <c r="I14" s="104">
        <v>6.4000000000000001E-2</v>
      </c>
      <c r="J14" s="6">
        <v>0</v>
      </c>
      <c r="R14" s="348"/>
      <c r="S14" s="349"/>
      <c r="T14" s="349"/>
      <c r="U14" s="349"/>
      <c r="V14" s="349"/>
      <c r="W14" s="349"/>
      <c r="X14" s="349"/>
      <c r="Y14" s="349"/>
      <c r="Z14" s="349"/>
      <c r="AA14" s="349"/>
      <c r="AB14" s="350"/>
      <c r="AD14" s="348"/>
      <c r="AE14" s="349"/>
      <c r="AF14" s="349"/>
      <c r="AG14" s="349"/>
      <c r="AH14" s="349"/>
      <c r="AI14" s="349"/>
      <c r="AJ14" s="349"/>
      <c r="AK14" s="349"/>
      <c r="AL14" s="349"/>
      <c r="AM14" s="349"/>
      <c r="AN14" s="350"/>
    </row>
    <row r="15" spans="1:40" s="6" customFormat="1" ht="21.75" customHeight="1" x14ac:dyDescent="0.3">
      <c r="A15" s="382"/>
      <c r="B15" s="383"/>
      <c r="C15" s="383"/>
      <c r="D15" s="383"/>
      <c r="E15" s="383"/>
      <c r="F15" s="384"/>
      <c r="G15" s="3"/>
      <c r="H15" s="206"/>
      <c r="I15" s="207"/>
      <c r="R15" s="345"/>
      <c r="S15" s="346"/>
      <c r="T15" s="346"/>
      <c r="U15" s="346"/>
      <c r="V15" s="346"/>
      <c r="W15" s="346"/>
      <c r="X15" s="346"/>
      <c r="Y15" s="346"/>
      <c r="Z15" s="346"/>
      <c r="AA15" s="346"/>
      <c r="AB15" s="347"/>
      <c r="AD15" s="345"/>
      <c r="AE15" s="346"/>
      <c r="AF15" s="346"/>
      <c r="AG15" s="346"/>
      <c r="AH15" s="346"/>
      <c r="AI15" s="346"/>
      <c r="AJ15" s="346"/>
      <c r="AK15" s="346"/>
      <c r="AL15" s="346"/>
      <c r="AM15" s="346"/>
      <c r="AN15" s="347"/>
    </row>
    <row r="16" spans="1:40" s="22" customFormat="1" ht="30" customHeight="1" x14ac:dyDescent="0.3">
      <c r="A16" s="50" t="s">
        <v>46</v>
      </c>
      <c r="B16" s="51"/>
      <c r="C16" s="57">
        <v>44562</v>
      </c>
      <c r="D16" s="380" t="s">
        <v>47</v>
      </c>
      <c r="E16" s="380"/>
      <c r="F16" s="381"/>
      <c r="G16" s="44">
        <f>IF(C16="","",NETWORKDAYS(C16,EOMONTH(C16,0)))</f>
        <v>21</v>
      </c>
      <c r="H16" s="45"/>
      <c r="J16" s="53" t="s">
        <v>4</v>
      </c>
      <c r="R16" s="301" t="str">
        <f>+A16</f>
        <v>Periodo di conteggio (mese)</v>
      </c>
      <c r="S16" s="302"/>
      <c r="T16" s="302"/>
      <c r="U16" s="300">
        <f>IF(ISBLANK(C16),"",+C16)</f>
        <v>44562</v>
      </c>
      <c r="V16" s="300"/>
      <c r="W16" s="123"/>
      <c r="X16" s="123"/>
      <c r="Y16" s="123"/>
      <c r="Z16" s="123"/>
      <c r="AA16" s="123"/>
      <c r="AB16" s="255"/>
      <c r="AD16" s="301" t="str">
        <f>+R16</f>
        <v>Periodo di conteggio (mese)</v>
      </c>
      <c r="AE16" s="302"/>
      <c r="AF16" s="302"/>
      <c r="AG16" s="300">
        <f>+U16</f>
        <v>44562</v>
      </c>
      <c r="AH16" s="300"/>
      <c r="AI16" s="123"/>
      <c r="AJ16" s="123"/>
      <c r="AK16" s="123"/>
      <c r="AL16" s="123"/>
      <c r="AM16" s="123"/>
      <c r="AN16" s="255"/>
    </row>
    <row r="17" spans="1:40" s="6" customFormat="1" x14ac:dyDescent="0.3">
      <c r="A17" s="355" t="str">
        <f>IF(OR(I17=I18,I17="",I18=""),"",J17)</f>
        <v/>
      </c>
      <c r="B17" s="355"/>
      <c r="C17" s="355"/>
      <c r="D17" s="355"/>
      <c r="E17" s="355"/>
      <c r="F17" s="355"/>
      <c r="G17" s="3"/>
      <c r="H17" s="3"/>
      <c r="I17" s="54" t="str">
        <f>IF(C16="","",TEXT(C16,"MM"))</f>
        <v>01</v>
      </c>
      <c r="J17" s="266" t="s">
        <v>82</v>
      </c>
      <c r="R17" s="107"/>
      <c r="S17" s="107"/>
      <c r="T17" s="107"/>
      <c r="U17" s="125"/>
      <c r="V17" s="107"/>
      <c r="W17" s="107"/>
      <c r="X17" s="107"/>
      <c r="Y17" s="107"/>
      <c r="Z17" s="107"/>
      <c r="AA17" s="107"/>
      <c r="AB17" s="107"/>
      <c r="AD17" s="107"/>
      <c r="AE17" s="107"/>
      <c r="AF17" s="107"/>
      <c r="AG17" s="125"/>
      <c r="AH17" s="107"/>
      <c r="AI17" s="107"/>
      <c r="AJ17" s="107"/>
      <c r="AK17" s="107"/>
      <c r="AL17" s="107"/>
      <c r="AM17" s="107"/>
      <c r="AN17" s="107"/>
    </row>
    <row r="18" spans="1:40" ht="36.65" customHeight="1" x14ac:dyDescent="0.3">
      <c r="A18" s="314" t="s">
        <v>48</v>
      </c>
      <c r="B18" s="315"/>
      <c r="C18" s="315"/>
      <c r="D18" s="315"/>
      <c r="E18" s="315"/>
      <c r="F18" s="316"/>
      <c r="I18" s="41" t="str">
        <f>IF(C19="","",TEXT(C19,"MM"))</f>
        <v/>
      </c>
      <c r="L18" s="179"/>
      <c r="R18" s="323" t="s">
        <v>69</v>
      </c>
      <c r="S18" s="323"/>
      <c r="T18" s="323"/>
      <c r="U18" s="323"/>
      <c r="V18" s="323"/>
      <c r="W18" s="323"/>
      <c r="X18" s="323"/>
      <c r="Y18" s="323"/>
      <c r="Z18" s="323"/>
      <c r="AA18" s="323"/>
      <c r="AB18" s="323"/>
      <c r="AD18" s="323" t="s">
        <v>69</v>
      </c>
      <c r="AE18" s="323"/>
      <c r="AF18" s="323"/>
      <c r="AG18" s="323"/>
      <c r="AH18" s="323"/>
      <c r="AI18" s="323"/>
      <c r="AJ18" s="323"/>
      <c r="AK18" s="323"/>
      <c r="AL18" s="323"/>
      <c r="AM18" s="323"/>
      <c r="AN18" s="323"/>
    </row>
    <row r="19" spans="1:40" ht="22.9" customHeight="1" x14ac:dyDescent="0.3">
      <c r="A19" s="35"/>
      <c r="B19" s="34" t="s">
        <v>49</v>
      </c>
      <c r="C19" s="40"/>
      <c r="D19" s="35"/>
      <c r="E19" s="34" t="s">
        <v>50</v>
      </c>
      <c r="F19" s="40"/>
      <c r="G19" s="55">
        <f>IF(AND(C19&gt;0,F19&gt;0),NETWORKDAYS(C19,F19),G16)</f>
        <v>21</v>
      </c>
      <c r="I19" s="41" t="str">
        <f>IF(F19="","",TEXT(F19,"MM"))</f>
        <v/>
      </c>
      <c r="R19" s="323"/>
      <c r="S19" s="323"/>
      <c r="T19" s="323"/>
      <c r="U19" s="323"/>
      <c r="V19" s="323"/>
      <c r="W19" s="323"/>
      <c r="X19" s="323"/>
      <c r="Y19" s="323"/>
      <c r="Z19" s="323"/>
      <c r="AA19" s="323"/>
      <c r="AB19" s="323"/>
      <c r="AD19" s="323"/>
      <c r="AE19" s="323"/>
      <c r="AF19" s="323"/>
      <c r="AG19" s="323"/>
      <c r="AH19" s="323"/>
      <c r="AI19" s="323"/>
      <c r="AJ19" s="323"/>
      <c r="AK19" s="323"/>
      <c r="AL19" s="323"/>
      <c r="AM19" s="323"/>
      <c r="AN19" s="323"/>
    </row>
    <row r="20" spans="1:40" ht="14.5" customHeight="1" x14ac:dyDescent="0.3">
      <c r="A20" s="36"/>
      <c r="B20" s="37"/>
      <c r="C20" s="38"/>
      <c r="D20" s="37"/>
      <c r="E20" s="42"/>
      <c r="F20" s="39">
        <f>IF(I18=I19,G19,J20)</f>
        <v>21</v>
      </c>
      <c r="G20" s="52"/>
      <c r="J20" s="267" t="s">
        <v>83</v>
      </c>
      <c r="R20" s="323"/>
      <c r="S20" s="323"/>
      <c r="T20" s="323"/>
      <c r="U20" s="323"/>
      <c r="V20" s="323"/>
      <c r="W20" s="323"/>
      <c r="X20" s="323"/>
      <c r="Y20" s="323"/>
      <c r="Z20" s="323"/>
      <c r="AA20" s="323"/>
      <c r="AB20" s="323"/>
      <c r="AD20" s="323"/>
      <c r="AE20" s="323"/>
      <c r="AF20" s="323"/>
      <c r="AG20" s="323"/>
      <c r="AH20" s="323"/>
      <c r="AI20" s="323"/>
      <c r="AJ20" s="323"/>
      <c r="AK20" s="323"/>
      <c r="AL20" s="323"/>
      <c r="AM20" s="323"/>
      <c r="AN20" s="323"/>
    </row>
    <row r="21" spans="1:40" ht="17.5" customHeight="1" x14ac:dyDescent="0.3">
      <c r="A21" s="317" t="s">
        <v>173</v>
      </c>
      <c r="B21" s="318"/>
      <c r="C21" s="318"/>
      <c r="D21" s="318"/>
      <c r="E21" s="318"/>
      <c r="F21" s="319"/>
      <c r="G21" s="52"/>
      <c r="R21" s="143"/>
      <c r="S21" s="143"/>
      <c r="T21" s="143"/>
      <c r="U21" s="143"/>
      <c r="V21" s="396" t="s">
        <v>70</v>
      </c>
      <c r="W21" s="396"/>
      <c r="X21" s="396"/>
      <c r="Y21" s="396"/>
      <c r="Z21" s="396"/>
      <c r="AA21" s="143"/>
      <c r="AB21" s="143"/>
      <c r="AH21" s="396" t="s">
        <v>70</v>
      </c>
      <c r="AI21" s="396"/>
      <c r="AJ21" s="396"/>
      <c r="AK21" s="396"/>
      <c r="AL21" s="396"/>
      <c r="AM21" s="396"/>
    </row>
    <row r="22" spans="1:40" ht="21.65" customHeight="1" x14ac:dyDescent="0.3">
      <c r="A22" s="320"/>
      <c r="B22" s="321"/>
      <c r="C22" s="321"/>
      <c r="D22" s="321"/>
      <c r="E22" s="321"/>
      <c r="F22" s="322"/>
      <c r="G22" s="3"/>
      <c r="R22" s="262" t="s">
        <v>159</v>
      </c>
      <c r="S22" s="123"/>
      <c r="T22" s="255"/>
      <c r="V22" s="396"/>
      <c r="W22" s="396"/>
      <c r="X22" s="396"/>
      <c r="Y22" s="396"/>
      <c r="Z22" s="396"/>
      <c r="AD22" s="287" t="s">
        <v>158</v>
      </c>
      <c r="AE22" s="123"/>
      <c r="AF22" s="255"/>
      <c r="AG22" s="106"/>
      <c r="AH22" s="396"/>
      <c r="AI22" s="396"/>
      <c r="AJ22" s="396"/>
      <c r="AK22" s="396"/>
      <c r="AL22" s="396"/>
      <c r="AM22" s="396"/>
      <c r="AN22" s="106"/>
    </row>
    <row r="23" spans="1:40" ht="28" x14ac:dyDescent="0.3">
      <c r="A23" s="310" t="s">
        <v>51</v>
      </c>
      <c r="B23" s="310"/>
      <c r="C23" s="310"/>
      <c r="D23" s="310"/>
      <c r="E23" s="2"/>
      <c r="F23" s="13"/>
      <c r="G23" s="3"/>
      <c r="R23" s="389" t="str">
        <f>+AD23</f>
        <v>Perdita di lavoro per ragioni economiche</v>
      </c>
      <c r="S23" s="389"/>
      <c r="T23" s="389"/>
      <c r="U23" s="389"/>
      <c r="V23" s="108" t="s">
        <v>7</v>
      </c>
      <c r="W23" s="109"/>
      <c r="X23" s="108" t="s">
        <v>12</v>
      </c>
      <c r="Y23" s="109"/>
      <c r="Z23" s="108" t="s">
        <v>8</v>
      </c>
      <c r="AB23" s="215" t="s">
        <v>72</v>
      </c>
      <c r="AD23" s="237" t="str">
        <f>+A23</f>
        <v>Perdita di lavoro per ragioni economiche</v>
      </c>
      <c r="AE23" s="237"/>
      <c r="AF23" s="237"/>
      <c r="AG23" s="237"/>
      <c r="AH23" s="108" t="s">
        <v>7</v>
      </c>
      <c r="AI23" s="109"/>
      <c r="AJ23" s="108" t="s">
        <v>12</v>
      </c>
      <c r="AK23" s="109"/>
      <c r="AL23" s="108" t="s">
        <v>8</v>
      </c>
      <c r="AM23" s="106"/>
      <c r="AN23" s="236" t="s">
        <v>72</v>
      </c>
    </row>
    <row r="24" spans="1:40" ht="25.5" customHeight="1" x14ac:dyDescent="0.3">
      <c r="A24" s="60" t="s">
        <v>52</v>
      </c>
      <c r="B24" s="24"/>
      <c r="C24" s="24"/>
      <c r="D24" s="24"/>
      <c r="E24" s="21"/>
      <c r="F24" s="133">
        <f>+AN24+AB24</f>
        <v>0</v>
      </c>
      <c r="G24" s="3"/>
      <c r="P24">
        <f>COLUMN('Classificazione categ salariali'!$H$381)</f>
        <v>8</v>
      </c>
      <c r="R24" s="303" t="str">
        <f>+AD24</f>
        <v>Numero di lavoratori aventi diritto</v>
      </c>
      <c r="S24" s="303"/>
      <c r="T24" s="303"/>
      <c r="U24" s="304"/>
      <c r="V24" s="133">
        <f>VLOOKUP(V$23,'Classificazione categ salariali'!$A$389:$W$391,$P24,FALSE)</f>
        <v>0</v>
      </c>
      <c r="W24" s="110"/>
      <c r="X24" s="133">
        <f>VLOOKUP(X$23,'Classificazione categ salariali'!$A$389:$W$391,$P24,FALSE)</f>
        <v>0</v>
      </c>
      <c r="Y24" s="110"/>
      <c r="Z24" s="133">
        <f>VLOOKUP(Z$23,'Classificazione categ salariali'!$A$389:$W$391,$P24,FALSE)</f>
        <v>0</v>
      </c>
      <c r="AA24" s="110"/>
      <c r="AB24" s="133">
        <f>SUM(V24,X24,Z24)</f>
        <v>0</v>
      </c>
      <c r="AD24" s="303" t="str">
        <f>+A24</f>
        <v>Numero di lavoratori aventi diritto</v>
      </c>
      <c r="AE24" s="303"/>
      <c r="AF24" s="303"/>
      <c r="AG24" s="304"/>
      <c r="AH24" s="133">
        <f>VLOOKUP(AH$23,'Classificazione categ salariali'!$A$382:$P$384,$P24,FALSE)</f>
        <v>0</v>
      </c>
      <c r="AI24" s="110"/>
      <c r="AJ24" s="133">
        <f>VLOOKUP(AJ$23,'Classificazione categ salariali'!$A$382:$P$384,$P24,FALSE)</f>
        <v>0</v>
      </c>
      <c r="AK24" s="110"/>
      <c r="AL24" s="133">
        <f>VLOOKUP(AL$23,'Classificazione categ salariali'!$A$382:$P$384,$P24,FALSE)</f>
        <v>0</v>
      </c>
      <c r="AM24" s="110"/>
      <c r="AN24" s="133">
        <f>SUM(AH24,AJ24,AL24)</f>
        <v>0</v>
      </c>
    </row>
    <row r="25" spans="1:40" ht="25.5" customHeight="1" x14ac:dyDescent="0.3">
      <c r="A25" s="60" t="s">
        <v>53</v>
      </c>
      <c r="B25" s="24"/>
      <c r="C25" s="24"/>
      <c r="D25" s="312"/>
      <c r="E25" s="313"/>
      <c r="F25" s="133">
        <f>+AN25+AB25</f>
        <v>0</v>
      </c>
      <c r="G25" s="3"/>
      <c r="I25" s="267" t="s">
        <v>84</v>
      </c>
      <c r="J25" s="21"/>
      <c r="K25" s="28"/>
      <c r="O25" s="5"/>
      <c r="P25">
        <f>COLUMN('Classificazione categ salariali'!$I$381)</f>
        <v>9</v>
      </c>
      <c r="R25" s="303" t="str">
        <f>+AD25</f>
        <v>Numero di lavoratori colpiti dal lavoro ridotto (LR)</v>
      </c>
      <c r="S25" s="303"/>
      <c r="T25" s="303"/>
      <c r="U25" s="304"/>
      <c r="V25" s="133">
        <f>VLOOKUP(V$23,'Classificazione categ salariali'!$A$389:$W$391,$P25,FALSE)</f>
        <v>0</v>
      </c>
      <c r="W25" s="110"/>
      <c r="X25" s="133">
        <f>VLOOKUP(X$23,'Classificazione categ salariali'!$A$389:$W$391,$P25,FALSE)</f>
        <v>0</v>
      </c>
      <c r="Y25" s="110"/>
      <c r="Z25" s="133">
        <f>VLOOKUP(Z$23,'Classificazione categ salariali'!$A$389:$W$391,$P25,FALSE)</f>
        <v>0</v>
      </c>
      <c r="AA25" s="110"/>
      <c r="AB25" s="177">
        <f>IF(SUM(V25,X25,Z25)&gt;AB24,$I$25,SUM(V25,X25,Z25))</f>
        <v>0</v>
      </c>
      <c r="AD25" s="303" t="str">
        <f>+A25</f>
        <v>Numero di lavoratori colpiti dal lavoro ridotto (LR)</v>
      </c>
      <c r="AE25" s="303"/>
      <c r="AF25" s="303"/>
      <c r="AG25" s="304"/>
      <c r="AH25" s="133">
        <f>VLOOKUP(AH$23,'Classificazione categ salariali'!$A$382:$P$384,$P25,FALSE)</f>
        <v>0</v>
      </c>
      <c r="AI25" s="110"/>
      <c r="AJ25" s="133">
        <f>VLOOKUP(AJ$23,'Classificazione categ salariali'!$A$382:$P$384,$P25,FALSE)</f>
        <v>0</v>
      </c>
      <c r="AK25" s="110"/>
      <c r="AL25" s="133">
        <f>VLOOKUP(AL$23,'Classificazione categ salariali'!$A$382:$P$384,$P25,FALSE)</f>
        <v>0</v>
      </c>
      <c r="AM25" s="110"/>
      <c r="AN25" s="177">
        <f>IF(SUM(AH25,AJ25,AL25)&gt;AN24,$I$25,SUM(AH25,AJ25,AL25))</f>
        <v>0</v>
      </c>
    </row>
    <row r="26" spans="1:40" ht="25.5" customHeight="1" x14ac:dyDescent="0.3">
      <c r="A26" s="311"/>
      <c r="B26" s="311"/>
      <c r="C26" s="311"/>
      <c r="D26" s="311"/>
      <c r="E26" s="21"/>
      <c r="F26" s="25"/>
      <c r="G26" s="66">
        <f>IF(AJ26="---",0,+AJ26/5*F20)</f>
        <v>0</v>
      </c>
      <c r="H26" s="66">
        <f>IF(X26="---",0,+X26/5*F20)</f>
        <v>0</v>
      </c>
      <c r="I26" s="63"/>
      <c r="J26" s="63"/>
      <c r="K26" s="63"/>
      <c r="L26" s="63"/>
      <c r="M26" s="63"/>
      <c r="N26" s="63"/>
      <c r="O26" s="63"/>
      <c r="P26" s="63"/>
      <c r="Q26" s="63"/>
      <c r="R26" s="397" t="s">
        <v>71</v>
      </c>
      <c r="S26" s="397"/>
      <c r="T26" s="397"/>
      <c r="U26" s="397"/>
      <c r="V26" s="110"/>
      <c r="W26" s="110"/>
      <c r="X26" s="199" t="str">
        <f>+'Classificazione categ salariali'!J390</f>
        <v>---</v>
      </c>
      <c r="Y26" s="110"/>
      <c r="Z26" s="110"/>
      <c r="AA26" s="110"/>
      <c r="AB26" s="110"/>
      <c r="AD26" s="238" t="str">
        <f>+R26</f>
        <v>Durata del lavoro settimanale, in media, per la categoria b)</v>
      </c>
      <c r="AE26" s="238"/>
      <c r="AF26" s="238"/>
      <c r="AG26" s="238"/>
      <c r="AH26" s="110"/>
      <c r="AI26" s="110"/>
      <c r="AJ26" s="199" t="str">
        <f>+'Classificazione categ salariali'!J383</f>
        <v>---</v>
      </c>
      <c r="AK26" s="110"/>
      <c r="AL26" s="110"/>
      <c r="AM26" s="110"/>
      <c r="AN26" s="110"/>
    </row>
    <row r="27" spans="1:40" ht="25.5" customHeight="1" x14ac:dyDescent="0.3">
      <c r="A27" s="308" t="s">
        <v>56</v>
      </c>
      <c r="B27" s="308"/>
      <c r="C27" s="308"/>
      <c r="D27" s="308"/>
      <c r="E27" s="12" t="s">
        <v>54</v>
      </c>
      <c r="F27" s="134">
        <f>+AN27+AB27</f>
        <v>0</v>
      </c>
      <c r="G27" s="7"/>
      <c r="I27" s="26"/>
      <c r="J27" s="26"/>
      <c r="O27" s="48"/>
      <c r="P27">
        <f>COLUMN('Classificazione categ salariali'!$K$381)</f>
        <v>11</v>
      </c>
      <c r="Q27" s="48"/>
      <c r="R27" s="303" t="s">
        <v>76</v>
      </c>
      <c r="S27" s="303"/>
      <c r="T27" s="303"/>
      <c r="U27" s="304"/>
      <c r="V27" s="134">
        <f>VLOOKUP(V$23,'Classificazione categ salariali'!$A$389:$W$391,$P27,FALSE)</f>
        <v>0</v>
      </c>
      <c r="W27" s="110"/>
      <c r="X27" s="134">
        <f>VLOOKUP(X$23,'Classificazione categ salariali'!$A$389:$W$391,$P27,FALSE)</f>
        <v>0</v>
      </c>
      <c r="Y27" s="110"/>
      <c r="Z27" s="134">
        <f>VLOOKUP(Z$23,'Classificazione categ salariali'!$A$389:$W$391,$P27,FALSE)</f>
        <v>0</v>
      </c>
      <c r="AA27" s="110"/>
      <c r="AB27" s="134">
        <f>SUM(V27,X27,Z27)</f>
        <v>0</v>
      </c>
      <c r="AD27" s="303" t="str">
        <f>+R27</f>
        <v>Somma totale delle ore di lavoro previste di tutti i lavoratori aventi diritto</v>
      </c>
      <c r="AE27" s="303"/>
      <c r="AF27" s="303"/>
      <c r="AG27" s="304"/>
      <c r="AH27" s="134">
        <f>VLOOKUP(AH$23,'Classificazione categ salariali'!$A$382:$P$384,$P27,FALSE)</f>
        <v>0</v>
      </c>
      <c r="AI27" s="110"/>
      <c r="AJ27" s="134">
        <f>VLOOKUP(AJ$23,'Classificazione categ salariali'!$A$382:$P$384,$P27,FALSE)</f>
        <v>0</v>
      </c>
      <c r="AK27" s="110"/>
      <c r="AL27" s="134">
        <f>VLOOKUP(AL$23,'Classificazione categ salariali'!$A$382:$P$384,$P27,FALSE)</f>
        <v>0</v>
      </c>
      <c r="AM27" s="110"/>
      <c r="AN27" s="134">
        <f>SUM(AH27,AJ27,AL27)</f>
        <v>0</v>
      </c>
    </row>
    <row r="28" spans="1:40" ht="25.5" customHeight="1" x14ac:dyDescent="0.3">
      <c r="A28" s="305"/>
      <c r="B28" s="305"/>
      <c r="C28" s="305"/>
      <c r="D28" s="305"/>
      <c r="E28" s="12"/>
      <c r="F28" s="231"/>
      <c r="G28" s="7"/>
      <c r="I28" s="26"/>
      <c r="J28" s="26"/>
      <c r="O28" s="48"/>
      <c r="P28">
        <v>4</v>
      </c>
      <c r="Q28" s="48"/>
      <c r="R28" s="390" t="s">
        <v>77</v>
      </c>
      <c r="S28" s="390"/>
      <c r="T28" s="390"/>
      <c r="U28" s="395"/>
      <c r="V28" s="134">
        <f>VLOOKUP(V$23,'Classificazione categ salariali'!$A$389:$W$391,$P28,FALSE)</f>
        <v>0</v>
      </c>
      <c r="W28" s="110"/>
      <c r="X28" s="134">
        <f>VLOOKUP(X$23,'Classificazione categ salariali'!$A$389:$W$391,$P28,FALSE)</f>
        <v>0</v>
      </c>
      <c r="Y28" s="110"/>
      <c r="Z28" s="134">
        <f>VLOOKUP(Z$23,'Classificazione categ salariali'!$A$389:$W$391,$P28,FALSE)</f>
        <v>0</v>
      </c>
      <c r="AA28" s="110"/>
      <c r="AB28" s="134">
        <f t="shared" ref="AB28:AB30" si="4">SUM(V28,X28,Z28)</f>
        <v>0</v>
      </c>
      <c r="AD28" s="235"/>
      <c r="AE28" s="235"/>
      <c r="AF28" s="235"/>
      <c r="AG28" s="235"/>
      <c r="AH28" s="235"/>
      <c r="AI28" s="235"/>
      <c r="AJ28" s="235"/>
      <c r="AK28" s="235"/>
      <c r="AL28" s="235"/>
      <c r="AM28" s="235"/>
      <c r="AN28" s="235"/>
    </row>
    <row r="29" spans="1:40" ht="25.5" customHeight="1" x14ac:dyDescent="0.3">
      <c r="A29" s="305"/>
      <c r="B29" s="305"/>
      <c r="C29" s="305"/>
      <c r="D29" s="305"/>
      <c r="E29" s="12"/>
      <c r="F29" s="232"/>
      <c r="G29" s="7"/>
      <c r="I29" s="26"/>
      <c r="J29" s="26"/>
      <c r="O29" s="48"/>
      <c r="P29">
        <v>5</v>
      </c>
      <c r="Q29" s="48"/>
      <c r="R29" s="390" t="s">
        <v>78</v>
      </c>
      <c r="S29" s="390"/>
      <c r="T29" s="390"/>
      <c r="U29" s="395"/>
      <c r="V29" s="134">
        <f>VLOOKUP(V$23,'Classificazione categ salariali'!$A$389:$W$391,$P29,FALSE)</f>
        <v>0</v>
      </c>
      <c r="W29" s="110"/>
      <c r="X29" s="134">
        <f>VLOOKUP(X$23,'Classificazione categ salariali'!$A$389:$W$391,$P29,FALSE)</f>
        <v>0</v>
      </c>
      <c r="Y29" s="110"/>
      <c r="Z29" s="134">
        <f>VLOOKUP(Z$23,'Classificazione categ salariali'!$A$389:$W$391,$P29,FALSE)</f>
        <v>0</v>
      </c>
      <c r="AA29" s="110"/>
      <c r="AB29" s="134">
        <f t="shared" si="4"/>
        <v>0</v>
      </c>
      <c r="AD29" s="235"/>
      <c r="AE29" s="235"/>
      <c r="AF29" s="235"/>
      <c r="AG29" s="235"/>
      <c r="AH29" s="235"/>
      <c r="AI29" s="235"/>
      <c r="AJ29" s="235"/>
      <c r="AK29" s="235"/>
      <c r="AL29" s="235"/>
      <c r="AM29" s="235"/>
      <c r="AN29" s="235"/>
    </row>
    <row r="30" spans="1:40" ht="25.5" customHeight="1" x14ac:dyDescent="0.3">
      <c r="A30" s="229"/>
      <c r="B30" s="229"/>
      <c r="C30" s="229"/>
      <c r="D30" s="229"/>
      <c r="E30" s="12"/>
      <c r="F30" s="232"/>
      <c r="G30" s="7"/>
      <c r="I30" s="26"/>
      <c r="J30" s="26" t="s">
        <v>89</v>
      </c>
      <c r="O30" s="48"/>
      <c r="Q30" s="48"/>
      <c r="R30" s="390" t="s">
        <v>79</v>
      </c>
      <c r="S30" s="390"/>
      <c r="T30" s="324" t="str">
        <f>IF(OR(AND(V27&gt;0,V30=0),AND(X27&gt;0,X30=0),AND(Z27&gt;0,Z30=0)),$J$30,"")</f>
        <v/>
      </c>
      <c r="U30" s="325"/>
      <c r="V30" s="134">
        <f>IF(V27-V28-V29&lt;0,0,V27-V28-V29)</f>
        <v>0</v>
      </c>
      <c r="W30" s="110"/>
      <c r="X30" s="134">
        <f>IF(X27-X28-X29&lt;0,0,X27-X28-X29)</f>
        <v>0</v>
      </c>
      <c r="Y30" s="110"/>
      <c r="Z30" s="134">
        <f>IF(Z27-Z28-Z29&lt;0,0,Z27-Z28-Z29)</f>
        <v>0</v>
      </c>
      <c r="AA30" s="110"/>
      <c r="AB30" s="134">
        <f t="shared" si="4"/>
        <v>0</v>
      </c>
      <c r="AD30" s="235"/>
      <c r="AE30" s="235"/>
      <c r="AF30" s="235"/>
      <c r="AG30" s="235"/>
      <c r="AH30" s="235"/>
      <c r="AI30" s="235"/>
      <c r="AJ30" s="235"/>
      <c r="AK30" s="235"/>
      <c r="AL30" s="235"/>
      <c r="AM30" s="235"/>
      <c r="AN30" s="235"/>
    </row>
    <row r="31" spans="1:40" ht="33" customHeight="1" x14ac:dyDescent="0.3">
      <c r="A31" s="305"/>
      <c r="B31" s="305"/>
      <c r="C31" s="228"/>
      <c r="D31" s="228"/>
      <c r="E31" s="14"/>
      <c r="F31" s="230"/>
      <c r="G31" s="7"/>
      <c r="I31" s="26"/>
      <c r="J31" s="26" t="s">
        <v>88</v>
      </c>
      <c r="O31" s="48"/>
      <c r="Q31" s="48"/>
      <c r="R31" s="390" t="s">
        <v>80</v>
      </c>
      <c r="S31" s="390"/>
      <c r="T31" s="324" t="str">
        <f>IF(OR(V31&gt;0.21,X31&gt;0.21,Z31&gt;0.21),$J$31,"")</f>
        <v/>
      </c>
      <c r="U31" s="325"/>
      <c r="V31" s="225">
        <f>IF(OR(V30=0,V30=""),0,V27/V30-1)</f>
        <v>0</v>
      </c>
      <c r="W31" s="110"/>
      <c r="X31" s="225">
        <f>IF(OR(X30=0,X30=""),0,X27/X30-1)</f>
        <v>0</v>
      </c>
      <c r="Y31" s="110"/>
      <c r="Z31" s="225">
        <f>IF(OR(Z30=0,Z30=""),0,Z27/Z30-1)</f>
        <v>0</v>
      </c>
      <c r="AA31" s="110"/>
      <c r="AB31" s="227"/>
      <c r="AD31" s="235"/>
      <c r="AE31" s="235"/>
      <c r="AF31" s="235"/>
      <c r="AG31" s="235"/>
      <c r="AH31" s="235"/>
      <c r="AI31" s="235"/>
      <c r="AJ31" s="235"/>
      <c r="AK31" s="235"/>
      <c r="AL31" s="235"/>
      <c r="AM31" s="235"/>
      <c r="AN31" s="235"/>
    </row>
    <row r="32" spans="1:40" ht="25.5" customHeight="1" x14ac:dyDescent="0.3">
      <c r="A32" s="308" t="s">
        <v>57</v>
      </c>
      <c r="B32" s="308"/>
      <c r="C32" s="308"/>
      <c r="D32" s="308"/>
      <c r="E32" s="12" t="s">
        <v>54</v>
      </c>
      <c r="F32" s="134">
        <f>+AN32+AB32</f>
        <v>0</v>
      </c>
      <c r="G32" s="7"/>
      <c r="I32" s="26"/>
      <c r="J32" s="26"/>
      <c r="O32" s="48"/>
      <c r="P32">
        <f>COLUMN('Classificazione categ salariali'!$L$381)</f>
        <v>12</v>
      </c>
      <c r="Q32" s="48"/>
      <c r="R32" s="303" t="str">
        <f>+AD32</f>
        <v>Somma totale delle ore perse per ragioni economiche di tutti i lavoratori colpiti dal LR</v>
      </c>
      <c r="S32" s="303"/>
      <c r="T32" s="303"/>
      <c r="U32" s="304"/>
      <c r="V32" s="134">
        <f>IF(V25=0,0,VLOOKUP(V$23,'Classificazione categ salariali'!$A$389:$P$391,$P32,FALSE))</f>
        <v>0</v>
      </c>
      <c r="W32" s="110"/>
      <c r="X32" s="134">
        <f>IF(X25=0,0,VLOOKUP(X$23,'Classificazione categ salariali'!$A$389:$P$391,$P32,FALSE))</f>
        <v>0</v>
      </c>
      <c r="Y32" s="110"/>
      <c r="Z32" s="134">
        <f>IF(Z25=0,0,VLOOKUP(Z$23,'Classificazione categ salariali'!$A$389:$P$391,$P32,FALSE))</f>
        <v>0</v>
      </c>
      <c r="AA32" s="110"/>
      <c r="AB32" s="134">
        <f>SUM(V32,X32,Z32)</f>
        <v>0</v>
      </c>
      <c r="AD32" s="303" t="str">
        <f>+A32</f>
        <v>Somma totale delle ore perse per ragioni economiche di tutti i lavoratori colpiti dal LR</v>
      </c>
      <c r="AE32" s="303"/>
      <c r="AF32" s="303"/>
      <c r="AG32" s="304"/>
      <c r="AH32" s="134">
        <f>IF(AH25=0,0,VLOOKUP(AH$23,'Classificazione categ salariali'!$A$382:$P$384,$P32,FALSE))</f>
        <v>0</v>
      </c>
      <c r="AI32" s="110"/>
      <c r="AJ32" s="134">
        <f>IF(AJ25=0,0,VLOOKUP(AJ$23,'Classificazione categ salariali'!$A$382:$P$384,$P32,FALSE))</f>
        <v>0</v>
      </c>
      <c r="AK32" s="110"/>
      <c r="AL32" s="134">
        <f>IF(AL25=0,0,VLOOKUP(AL$23,'Classificazione categ salariali'!$A$382:$P$384,$P32,FALSE))</f>
        <v>0</v>
      </c>
      <c r="AM32" s="110"/>
      <c r="AN32" s="134">
        <f>SUM(AH32,AJ32,AL32)</f>
        <v>0</v>
      </c>
    </row>
    <row r="33" spans="1:40" ht="25.5" customHeight="1" x14ac:dyDescent="0.3">
      <c r="A33" s="394" t="s">
        <v>58</v>
      </c>
      <c r="B33" s="394"/>
      <c r="C33" s="394"/>
      <c r="D33" s="394"/>
      <c r="E33" s="12"/>
      <c r="F33" s="23">
        <f>IF(OR(F27=0,F32=0),0,IF(F32&gt;F27,$J33,F32/F27))</f>
        <v>0</v>
      </c>
      <c r="G33" s="8"/>
      <c r="I33" s="26"/>
      <c r="J33" s="267" t="s">
        <v>85</v>
      </c>
      <c r="O33" s="48"/>
      <c r="P33" s="48"/>
      <c r="Q33" s="48"/>
      <c r="R33" s="303" t="str">
        <f>+AD33</f>
        <v>Perdita di lavoro per ragioni economiche in percentuale</v>
      </c>
      <c r="S33" s="303"/>
      <c r="T33" s="303"/>
      <c r="U33" s="304"/>
      <c r="V33" s="135">
        <f>IF(V32=0,0,IF(V32&gt;V27,$J33,V32/V27))</f>
        <v>0</v>
      </c>
      <c r="W33" s="110"/>
      <c r="X33" s="135">
        <f>IF(X32=0,0,IF(X32&gt;X27,$J33,X32/X27))</f>
        <v>0</v>
      </c>
      <c r="Y33" s="110"/>
      <c r="Z33" s="135">
        <f>IF(Z32=0,0,IF(Z32&gt;Z27,$J33,Z32/Z27))</f>
        <v>0</v>
      </c>
      <c r="AA33" s="110"/>
      <c r="AB33" s="135">
        <f>IF(AB32=0,0,IF(OR(ISTEXT(V33),ISTEXT(X33),ISTEXT(Z33)),$J33,IF(AB32&gt;AB27,$J33,AB32/AB27)))</f>
        <v>0</v>
      </c>
      <c r="AD33" s="303" t="str">
        <f>+A33</f>
        <v>Perdita di lavoro per ragioni economiche in percentuale</v>
      </c>
      <c r="AE33" s="303"/>
      <c r="AF33" s="303"/>
      <c r="AG33" s="304"/>
      <c r="AH33" s="135">
        <f>IF(AH32=0,0,IF(AH32&gt;AH27,$J33,AH32/AH27))</f>
        <v>0</v>
      </c>
      <c r="AI33" s="110"/>
      <c r="AJ33" s="135">
        <f>IF(AJ32=0,0,IF(AJ32&gt;AJ27,$J33,AJ32/AJ27))</f>
        <v>0</v>
      </c>
      <c r="AK33" s="110"/>
      <c r="AL33" s="135">
        <f>IF(AL32=0,0,IF(AL32&gt;AL27,$J33,AL32/AL27))</f>
        <v>0</v>
      </c>
      <c r="AM33" s="110"/>
      <c r="AN33" s="135">
        <f>IF(AN32=0,0,IF(OR(ISTEXT(AH33),ISTEXT(AJ33),ISTEXT(AL33)),$J33,IF(AN32&gt;AN27,$J33,AN32/AN27)))</f>
        <v>0</v>
      </c>
    </row>
    <row r="34" spans="1:40" ht="16.5" customHeight="1" x14ac:dyDescent="0.3">
      <c r="A34" s="3"/>
      <c r="B34" s="3"/>
      <c r="C34" s="3"/>
      <c r="D34" s="3"/>
      <c r="E34" s="3"/>
      <c r="F34" s="15" t="s">
        <v>55</v>
      </c>
      <c r="G34" s="9"/>
      <c r="R34" s="251"/>
      <c r="S34" s="251"/>
      <c r="T34" s="251"/>
      <c r="U34" s="251"/>
      <c r="V34" s="252"/>
      <c r="W34" s="252"/>
      <c r="X34" s="252"/>
      <c r="Y34" s="252"/>
      <c r="Z34" s="252"/>
      <c r="AA34" s="252"/>
      <c r="AB34" s="252"/>
      <c r="AD34" s="251"/>
      <c r="AE34" s="251"/>
      <c r="AF34" s="251"/>
      <c r="AG34" s="251"/>
      <c r="AH34" s="252"/>
      <c r="AI34" s="252"/>
      <c r="AJ34" s="252"/>
      <c r="AK34" s="252"/>
      <c r="AL34" s="252"/>
      <c r="AM34" s="252"/>
      <c r="AN34" s="252"/>
    </row>
    <row r="35" spans="1:40" ht="25.5" customHeight="1" x14ac:dyDescent="0.3">
      <c r="A35" s="310" t="s">
        <v>59</v>
      </c>
      <c r="B35" s="310"/>
      <c r="C35" s="310"/>
      <c r="D35" s="310"/>
      <c r="E35" s="2"/>
      <c r="F35" s="13"/>
      <c r="G35" s="178"/>
      <c r="I35" s="48"/>
      <c r="J35" s="267" t="s">
        <v>87</v>
      </c>
      <c r="K35" s="208"/>
      <c r="M35" s="208"/>
      <c r="R35" s="389" t="str">
        <f>+AD35</f>
        <v>Perdita di guadagno</v>
      </c>
      <c r="S35" s="389"/>
      <c r="T35" s="389"/>
      <c r="U35" s="389"/>
      <c r="V35" s="110"/>
      <c r="W35" s="110"/>
      <c r="X35" s="110"/>
      <c r="Y35" s="110"/>
      <c r="Z35" s="110"/>
      <c r="AA35" s="110"/>
      <c r="AB35" s="110"/>
      <c r="AD35" s="237" t="str">
        <f>+A35</f>
        <v>Perdita di guadagno</v>
      </c>
      <c r="AE35" s="237"/>
      <c r="AF35" s="237"/>
      <c r="AG35" s="237"/>
      <c r="AH35" s="110"/>
      <c r="AI35" s="110"/>
      <c r="AJ35" s="110"/>
      <c r="AK35" s="110"/>
      <c r="AL35" s="110"/>
      <c r="AM35" s="110"/>
      <c r="AN35" s="110"/>
    </row>
    <row r="36" spans="1:40" ht="32.5" customHeight="1" x14ac:dyDescent="0.3">
      <c r="A36" s="305" t="s">
        <v>60</v>
      </c>
      <c r="B36" s="305"/>
      <c r="C36" s="305"/>
      <c r="D36" s="305"/>
      <c r="E36" s="14" t="s">
        <v>1</v>
      </c>
      <c r="F36" s="134">
        <f>+AN36+AB36</f>
        <v>0</v>
      </c>
      <c r="G36" s="3"/>
      <c r="P36">
        <f>COLUMN('Classificazione categ salariali'!$O$381)</f>
        <v>15</v>
      </c>
      <c r="R36" s="303" t="str">
        <f>+AD36</f>
        <v>Massa salariale soggetta all’obbligo di contribuzione AVS di tutti i lavoratori aventi diritto (max. CHF 12'350 a persona)</v>
      </c>
      <c r="S36" s="303"/>
      <c r="T36" s="303"/>
      <c r="U36" s="304"/>
      <c r="V36" s="134">
        <f>VLOOKUP(V$23,'Classificazione categ salariali'!$A$389:$P$391,$P36,FALSE)</f>
        <v>0</v>
      </c>
      <c r="W36" s="110"/>
      <c r="X36" s="134">
        <f>VLOOKUP(X$23,'Classificazione categ salariali'!$A$389:$P$391,$P36,FALSE)</f>
        <v>0</v>
      </c>
      <c r="Y36" s="110"/>
      <c r="Z36" s="134">
        <f>VLOOKUP(Z$23,'Classificazione categ salariali'!$A$389:$P$391,$P36,FALSE)</f>
        <v>0</v>
      </c>
      <c r="AA36" s="110"/>
      <c r="AB36" s="134">
        <f t="shared" ref="AB36" si="5">SUM(V36,X36,Z36)</f>
        <v>0</v>
      </c>
      <c r="AD36" s="303" t="s">
        <v>73</v>
      </c>
      <c r="AE36" s="303"/>
      <c r="AF36" s="303"/>
      <c r="AG36" s="304"/>
      <c r="AH36" s="134">
        <f>VLOOKUP(AH$23,'Classificazione categ salariali'!$A$382:$P$384,$P36,FALSE)</f>
        <v>0</v>
      </c>
      <c r="AI36" s="110"/>
      <c r="AJ36" s="134">
        <f>VLOOKUP(AJ$23,'Classificazione categ salariali'!$A$382:$P$384,$P36,FALSE)</f>
        <v>0</v>
      </c>
      <c r="AK36" s="110"/>
      <c r="AL36" s="134">
        <f>VLOOKUP(AL$23,'Classificazione categ salariali'!$A$382:$P$384,$P36,FALSE)</f>
        <v>0</v>
      </c>
      <c r="AM36" s="110"/>
      <c r="AN36" s="134">
        <f t="shared" ref="AN36" si="6">SUM(AH36,AJ36,AL36)</f>
        <v>0</v>
      </c>
    </row>
    <row r="37" spans="1:40" ht="25.5" customHeight="1" x14ac:dyDescent="0.3">
      <c r="A37" s="308" t="s">
        <v>61</v>
      </c>
      <c r="B37" s="308"/>
      <c r="C37" s="308"/>
      <c r="D37" s="308"/>
      <c r="E37" s="14" t="s">
        <v>1</v>
      </c>
      <c r="F37" s="11">
        <f>+AN37+AB37</f>
        <v>0</v>
      </c>
      <c r="G37" s="180"/>
      <c r="H37" s="3"/>
      <c r="R37" s="303" t="s">
        <v>61</v>
      </c>
      <c r="S37" s="303"/>
      <c r="T37" s="303"/>
      <c r="U37" s="304"/>
      <c r="V37" s="111">
        <f>IF(ISTEXT(V33),"",ROUND(IF(OR(V36="",V36&gt;V24*12350),"",V36*V33)*20,0)/20)</f>
        <v>0</v>
      </c>
      <c r="X37" s="111">
        <f>IF(ISTEXT(X33),"",ROUND(IF(OR(X36="",X36&gt;X24*12350),"",X36*X33)*20,0)/20)</f>
        <v>0</v>
      </c>
      <c r="Z37" s="111">
        <f>IF(ISTEXT(Z33),"",ROUND(IF(OR(Z36="",Z36&gt;Z24*12350),"",Z36*Z33)*20,0)/20)</f>
        <v>0</v>
      </c>
      <c r="AB37" s="111">
        <f>IF(OR(ISTEXT(V37),ISTEXT(X37),ISTEXT(Z37)),"",SUM(V37,X37,Z37))</f>
        <v>0</v>
      </c>
      <c r="AD37" s="303" t="str">
        <f>+R37</f>
        <v>Massa salariale per le ore perse (% di perdita di lavoro per ragioni economiche)</v>
      </c>
      <c r="AE37" s="303"/>
      <c r="AF37" s="303"/>
      <c r="AG37" s="304"/>
      <c r="AH37" s="111">
        <f>IF(ISTEXT(AH33),"",ROUND(IF(OR(AH36="",AH36&gt;AH24*12350),"",AH36*AH33)*20,0)/20)</f>
        <v>0</v>
      </c>
      <c r="AI37" s="106"/>
      <c r="AJ37" s="111">
        <f>IF(ISTEXT(AJ33),"",ROUND(IF(OR(AJ36="",AJ36&gt;AJ24*12350),"",AJ36*AJ33)*20,0)/20)</f>
        <v>0</v>
      </c>
      <c r="AK37" s="106"/>
      <c r="AL37" s="111">
        <f>IF(ISTEXT(AL33),"",ROUND(IF(OR(AL36="",AL36&gt;AL24*12350),"",AL36*AL33)*20,0)/20)</f>
        <v>0</v>
      </c>
      <c r="AM37" s="106"/>
      <c r="AN37" s="111">
        <f>IF(OR(ISTEXT(AH37),ISTEXT(AJ37),ISTEXT(AL37)),"",SUM(AH37,AJ37,AL37))</f>
        <v>0</v>
      </c>
    </row>
    <row r="38" spans="1:40" ht="25.5" customHeight="1" x14ac:dyDescent="0.3">
      <c r="A38" s="305" t="s">
        <v>62</v>
      </c>
      <c r="B38" s="305"/>
      <c r="C38" s="305"/>
      <c r="D38" s="305"/>
      <c r="E38" s="14" t="s">
        <v>1</v>
      </c>
      <c r="F38" s="11">
        <f>+AB38+AN38</f>
        <v>0</v>
      </c>
      <c r="G38" s="226"/>
      <c r="H38" s="3"/>
      <c r="R38" s="390" t="s">
        <v>62</v>
      </c>
      <c r="S38" s="390"/>
      <c r="T38" s="390"/>
      <c r="U38" s="390"/>
      <c r="V38" s="111">
        <f>ROUND(IF(OR(V36=0,V36=""),0,+V37*(1+V31))*20,0)/20</f>
        <v>0</v>
      </c>
      <c r="X38" s="111">
        <f>ROUND(IF(OR(X36=0,X36=""),0,+X37*(1+X31))*20,0)/20</f>
        <v>0</v>
      </c>
      <c r="Z38" s="111">
        <f>ROUND(IF(OR(Z36=0,Z36=""),0,+Z37*(1+Z31))*20,0)/20</f>
        <v>0</v>
      </c>
      <c r="AB38" s="111">
        <f>IF(OR(ISTEXT(V38),ISTEXT(X38),ISTEXT(Z38)),"",SUM(V38,X38,Z38))</f>
        <v>0</v>
      </c>
      <c r="AD38" s="398" t="str">
        <f>R38</f>
        <v>Massa salariale per le ore perse compreso il supplemento per vacanze e giorni festivi</v>
      </c>
      <c r="AE38" s="398"/>
      <c r="AF38" s="398"/>
      <c r="AG38" s="399"/>
      <c r="AH38" s="111">
        <f>+AH37</f>
        <v>0</v>
      </c>
      <c r="AI38" s="106"/>
      <c r="AJ38" s="111">
        <f>+AJ37</f>
        <v>0</v>
      </c>
      <c r="AK38" s="106"/>
      <c r="AL38" s="111">
        <f>+AL37</f>
        <v>0</v>
      </c>
      <c r="AM38" s="106"/>
      <c r="AN38" s="111">
        <f>+AN37</f>
        <v>0</v>
      </c>
    </row>
    <row r="39" spans="1:40" ht="26.5" customHeight="1" x14ac:dyDescent="0.3">
      <c r="A39" s="392" t="str">
        <f>IF($F$36&gt;$F$24*12350,J39,"")</f>
        <v/>
      </c>
      <c r="B39" s="392"/>
      <c r="C39" s="392"/>
      <c r="D39" s="392"/>
      <c r="E39" s="392"/>
      <c r="F39" s="392"/>
      <c r="G39" s="3"/>
      <c r="J39" s="267" t="s">
        <v>86</v>
      </c>
      <c r="R39" s="251"/>
      <c r="S39" s="251"/>
      <c r="T39" s="251"/>
      <c r="U39" s="251"/>
      <c r="V39" s="251"/>
      <c r="W39" s="253"/>
      <c r="X39" s="251"/>
      <c r="Y39" s="253"/>
      <c r="Z39" s="251"/>
      <c r="AA39" s="251"/>
      <c r="AB39" s="251"/>
      <c r="AD39" s="251"/>
      <c r="AE39" s="251"/>
      <c r="AF39" s="251"/>
      <c r="AG39" s="251"/>
      <c r="AH39" s="251"/>
      <c r="AI39" s="253"/>
      <c r="AJ39" s="251"/>
      <c r="AK39" s="253"/>
      <c r="AL39" s="251"/>
      <c r="AM39" s="251"/>
      <c r="AN39" s="251"/>
    </row>
    <row r="40" spans="1:40" ht="25.5" customHeight="1" x14ac:dyDescent="0.3">
      <c r="A40" s="385" t="s">
        <v>63</v>
      </c>
      <c r="B40" s="385"/>
      <c r="C40" s="386"/>
      <c r="D40" s="386"/>
      <c r="E40" s="386"/>
      <c r="F40" s="386"/>
      <c r="G40" s="178"/>
      <c r="J40" s="62" t="s">
        <v>25</v>
      </c>
      <c r="R40" s="389" t="s">
        <v>0</v>
      </c>
      <c r="S40" s="389"/>
      <c r="T40" s="393" t="s">
        <v>81</v>
      </c>
      <c r="U40" s="393"/>
      <c r="V40" s="124">
        <v>1</v>
      </c>
      <c r="W40" s="107"/>
      <c r="X40" s="190" t="str">
        <f>IF(ISERROR(+X41/X38),"",+X41/X38)</f>
        <v/>
      </c>
      <c r="Y40" s="107"/>
      <c r="Z40" s="124">
        <v>0.8</v>
      </c>
      <c r="AA40" s="107"/>
      <c r="AB40" s="124"/>
      <c r="AD40" s="237" t="s">
        <v>0</v>
      </c>
      <c r="AE40" s="237"/>
      <c r="AF40" s="393" t="s">
        <v>81</v>
      </c>
      <c r="AG40" s="393"/>
      <c r="AH40" s="124">
        <v>1</v>
      </c>
      <c r="AI40" s="107"/>
      <c r="AJ40" s="190" t="str">
        <f>IF(ISERROR(+AJ41/AJ37),"",+AJ41/AJ37)</f>
        <v/>
      </c>
      <c r="AK40" s="107"/>
      <c r="AL40" s="124">
        <v>0.8</v>
      </c>
      <c r="AM40" s="107"/>
      <c r="AN40" s="124"/>
    </row>
    <row r="41" spans="1:40" ht="25.5" customHeight="1" x14ac:dyDescent="0.3">
      <c r="A41" s="327" t="s">
        <v>66</v>
      </c>
      <c r="B41" s="327"/>
      <c r="C41" s="327"/>
      <c r="D41" s="327"/>
      <c r="E41" s="14" t="s">
        <v>1</v>
      </c>
      <c r="F41" s="11">
        <f>+AN41+AB41</f>
        <v>0</v>
      </c>
      <c r="J41" t="s">
        <v>22</v>
      </c>
      <c r="R41" s="303" t="str">
        <f>+AD41</f>
        <v xml:space="preserve">Indennità della massa salariale per le ore perse </v>
      </c>
      <c r="S41" s="303"/>
      <c r="T41" s="303"/>
      <c r="U41" s="304"/>
      <c r="V41" s="111">
        <f>IF(ISTEXT(V38),"",ROUND(V38*V40*20,0)/20)</f>
        <v>0</v>
      </c>
      <c r="X41" s="134">
        <f>IF(ISTEXT(X37),"",IF(OR(H26=0,ISTEXT(X33)),0,MIN(MAX(+X37*Z40,3470/(X26/5*G16)*X32),X37)*(1+X31)))</f>
        <v>0</v>
      </c>
      <c r="Z41" s="111">
        <f>IF(ISTEXT(Z38),"",ROUND(Z38*Z40*20,0)/20)</f>
        <v>0</v>
      </c>
      <c r="AB41" s="111">
        <f>IF(OR(ISTEXT(V41),ISTEXT(X41),ISTEXT(Z41)),"",SUM(V41,X41,Z41))</f>
        <v>0</v>
      </c>
      <c r="AD41" s="303" t="str">
        <f>+A41</f>
        <v xml:space="preserve">Indennità della massa salariale per le ore perse </v>
      </c>
      <c r="AE41" s="303"/>
      <c r="AF41" s="303"/>
      <c r="AG41" s="304"/>
      <c r="AH41" s="111">
        <f>IF(ISTEXT(AH37),"",ROUND(AH37*AH40*20,0)/20)</f>
        <v>0</v>
      </c>
      <c r="AI41" s="106"/>
      <c r="AJ41" s="134">
        <f>IF(ISTEXT(AJ37),"",IF(OR(G26=0,ISTEXT(AJ33)),0,MIN(MAX(+AJ37*AL40,3470/(AJ26/5*G16)*AJ32),AJ37)))</f>
        <v>0</v>
      </c>
      <c r="AK41" s="106"/>
      <c r="AL41" s="111">
        <f>IF(ISTEXT(AL37),"",ROUND(AL37*AL40*20,0)/20)</f>
        <v>0</v>
      </c>
      <c r="AM41" s="106"/>
      <c r="AN41" s="111">
        <f>IF(OR(ISTEXT(AH41),ISTEXT(AJ41),ISTEXT(AL41)),"",SUM(AH41,AJ41,AL41))</f>
        <v>0</v>
      </c>
    </row>
    <row r="42" spans="1:40" ht="29.25" customHeight="1" x14ac:dyDescent="0.3">
      <c r="A42" s="327" t="s">
        <v>65</v>
      </c>
      <c r="B42" s="327"/>
      <c r="C42" s="327"/>
      <c r="D42" s="327"/>
      <c r="E42" s="14" t="s">
        <v>1</v>
      </c>
      <c r="F42" s="17">
        <f>+AN42+AB42</f>
        <v>0</v>
      </c>
      <c r="J42" s="208">
        <f>IF(OR(AH25=0,AH24=0),0,IF(ROUND(VLOOKUP($C$16,$H$12:$J$14,3,FALSE)*AH36/$F$20*AH40/AH24*AH25*20,0)/20&gt;=ROUND(AH41*20,0)/20,AH41,ROUND(VLOOKUP($C$16,$H$12:$J$14,3,FALSE)*AH36/$F$20*AH40/AH24*AH25*20,0)/20))</f>
        <v>0</v>
      </c>
      <c r="K42" s="208"/>
      <c r="L42" s="208">
        <f>IF(OR(AJ25=0,AJ24=0),0,IF(ROUND(VLOOKUP($C$16,$H$12:$J$14,3,FALSE)*AJ36/$F$20*AJ40/AJ24*AJ25*20,0)/20&gt;=ROUND(AJ41*20,0)/20,AJ41,ROUND(VLOOKUP($C$16,$H$12:$J$14,3,FALSE)*AJ36/$F$20*AJ40/AJ24*AJ25*20,0)/20))</f>
        <v>0</v>
      </c>
      <c r="M42" s="208"/>
      <c r="N42" s="208">
        <f>IF(OR(AL25=0,AL24=0),0,IF(ROUND(VLOOKUP($C$16,$H$12:$J$14,3,FALSE)*AL36/$F$20*AL40/AL24*AL25*20,0)/20&gt;=ROUND(AL41*20,0)/20,AL41,ROUND(VLOOKUP($C$16,$H$12:$J$14,3,FALSE)*AL36/$F$20*AL40/AL24*AL25*20,0)/20))</f>
        <v>0</v>
      </c>
      <c r="R42" s="303" t="str">
        <f>+AD42</f>
        <v>Meno periodo d'attesa per i lavoratori in modalità di lavoro ridotto</v>
      </c>
      <c r="S42" s="303"/>
      <c r="T42" s="303"/>
      <c r="U42" s="304"/>
      <c r="V42" s="209">
        <f>-ROUND(J45*(1+V31)*20,0)/20</f>
        <v>0</v>
      </c>
      <c r="W42" s="211"/>
      <c r="X42" s="209">
        <f>-ROUND(L45*(1+X31)*20,0)/20</f>
        <v>0</v>
      </c>
      <c r="Y42" s="211"/>
      <c r="Z42" s="111">
        <f>-ROUND(N45*(1+Z31)*20,0)/20</f>
        <v>0</v>
      </c>
      <c r="AB42" s="112">
        <f>IF(OR(ISTEXT(V42),ISTEXT(X42),ISTEXT(Z42)),"",SUM(V42,X42,Z42))</f>
        <v>0</v>
      </c>
      <c r="AD42" s="303" t="str">
        <f>+A42</f>
        <v>Meno periodo d'attesa per i lavoratori in modalità di lavoro ridotto</v>
      </c>
      <c r="AE42" s="303"/>
      <c r="AF42" s="303"/>
      <c r="AG42" s="304"/>
      <c r="AH42" s="209">
        <f>-J42</f>
        <v>0</v>
      </c>
      <c r="AI42" s="211"/>
      <c r="AJ42" s="210">
        <f>-L42</f>
        <v>0</v>
      </c>
      <c r="AK42" s="211"/>
      <c r="AL42" s="112">
        <f>-N42</f>
        <v>0</v>
      </c>
      <c r="AM42" s="106"/>
      <c r="AN42" s="112">
        <f>IF(OR(ISTEXT(AH42),ISTEXT(AJ42),ISTEXT(AL42)),"",SUM(AH42,AJ42,AL42))</f>
        <v>0</v>
      </c>
    </row>
    <row r="43" spans="1:40" ht="25.5" customHeight="1" x14ac:dyDescent="0.3">
      <c r="A43" s="205" t="s">
        <v>64</v>
      </c>
      <c r="B43" s="205"/>
      <c r="C43" s="205"/>
      <c r="D43" s="205"/>
      <c r="E43" s="14" t="s">
        <v>1</v>
      </c>
      <c r="F43" s="17">
        <f>+AN43+AB43</f>
        <v>0</v>
      </c>
      <c r="J43" s="62" t="s">
        <v>24</v>
      </c>
      <c r="R43" s="303" t="str">
        <f>+AD43</f>
        <v>Risultato intermedio</v>
      </c>
      <c r="S43" s="303"/>
      <c r="T43" s="213"/>
      <c r="U43" s="214"/>
      <c r="V43" s="112">
        <f>SUM(V41,V42)</f>
        <v>0</v>
      </c>
      <c r="W43" s="211"/>
      <c r="X43" s="112">
        <f t="shared" ref="X43" si="7">SUM(X41,X42)</f>
        <v>0</v>
      </c>
      <c r="Y43" s="211"/>
      <c r="Z43" s="112">
        <f>SUM(Z41,Z42)</f>
        <v>0</v>
      </c>
      <c r="AB43" s="112">
        <f>IF(OR(ISTEXT(V43),ISTEXT(X43),ISTEXT(Z43)),"",SUM(V43,X43,Z43))</f>
        <v>0</v>
      </c>
      <c r="AD43" s="303" t="str">
        <f>+A43</f>
        <v>Risultato intermedio</v>
      </c>
      <c r="AE43" s="303"/>
      <c r="AF43" s="303"/>
      <c r="AG43" s="304"/>
      <c r="AH43" s="112">
        <f>SUM(AH41,AH42)</f>
        <v>0</v>
      </c>
      <c r="AI43" s="211"/>
      <c r="AJ43" s="112">
        <f t="shared" ref="AJ43" si="8">SUM(AJ41,AJ42)</f>
        <v>0</v>
      </c>
      <c r="AK43" s="211"/>
      <c r="AL43" s="112">
        <f>SUM(AL41,AL42)</f>
        <v>0</v>
      </c>
      <c r="AM43" s="106"/>
      <c r="AN43" s="112">
        <f>IF(OR(ISTEXT(AH43),ISTEXT(AJ43),ISTEXT(AL43)),"",SUM(AH43,AJ43,AL43))</f>
        <v>0</v>
      </c>
    </row>
    <row r="44" spans="1:40" ht="31.5" customHeight="1" thickBot="1" x14ac:dyDescent="0.35">
      <c r="A44" s="309" t="str">
        <f>IF(ISBLANK(C16),"",TEXT(VLOOKUP($C$16,$H$12:$I$14,2,FALSE),"0.000%"))&amp;" di contributi alle assicurazioni sociali del datore di lavoro (AVS/AI/IPG/AD) della massa salariale per le ore perse"</f>
        <v>6.400% di contributi alle assicurazioni sociali del datore di lavoro (AVS/AI/IPG/AD) della massa salariale per le ore perse</v>
      </c>
      <c r="B44" s="309"/>
      <c r="C44" s="309"/>
      <c r="D44" s="309"/>
      <c r="E44" s="14" t="s">
        <v>1</v>
      </c>
      <c r="F44" s="17">
        <f>+AN44+AB44</f>
        <v>0</v>
      </c>
      <c r="G44" s="181"/>
      <c r="H44" s="182"/>
      <c r="J44" t="s">
        <v>22</v>
      </c>
      <c r="R44" s="303" t="str">
        <f>IF(ISBLANK(C16),"",TEXT(VLOOKUP($C$16,$H$12:$I$14,2,FALSE),"0.000%"))&amp;" di contributi alle assicurazioni sociali del datore di lavoro (AVS/AI/IPG/AD) della massa salariale per le ore perse "</f>
        <v xml:space="preserve">6.400% di contributi alle assicurazioni sociali del datore di lavoro (AVS/AI/IPG/AD) della massa salariale per le ore perse </v>
      </c>
      <c r="S44" s="303"/>
      <c r="T44" s="303"/>
      <c r="U44" s="304"/>
      <c r="V44" s="112">
        <f>IF($AB$41+$AB$42&lt;=0,0,ROUND(IF(V41=0,0,V38*VLOOKUP($C$16,$H$12:$I$14,2,FALSE))*20,0)/20)</f>
        <v>0</v>
      </c>
      <c r="W44" s="211"/>
      <c r="X44" s="112">
        <f>IF($AB$41+$AB$42&lt;=0,0,ROUND(IF(X41=0,0,X38*VLOOKUP($C$16,$H$12:$I$14,2,FALSE))*20,0)/20)</f>
        <v>0</v>
      </c>
      <c r="Y44" s="211"/>
      <c r="Z44" s="112">
        <f>IF($AB$41+$AB$42&lt;=0,0,ROUND(IF(Z41=0,0,Z38*VLOOKUP($C$16,$H$12:$I$14,2,FALSE))*20,0)/20)</f>
        <v>0</v>
      </c>
      <c r="AB44" s="112">
        <f>SUM(V44,X44,Z44)</f>
        <v>0</v>
      </c>
      <c r="AD44" s="303" t="str">
        <f>+R44</f>
        <v xml:space="preserve">6.400% di contributi alle assicurazioni sociali del datore di lavoro (AVS/AI/IPG/AD) della massa salariale per le ore perse </v>
      </c>
      <c r="AE44" s="303"/>
      <c r="AF44" s="303"/>
      <c r="AG44" s="304"/>
      <c r="AH44" s="112">
        <f>IF($AN$41+$AN$42&lt;=0,0,ROUND(IF(AH41=0,0,AH37*VLOOKUP($C$16,$H$12:$I$14,2,FALSE))*20,0)/20)</f>
        <v>0</v>
      </c>
      <c r="AI44" s="211"/>
      <c r="AJ44" s="112">
        <f>IF($AN$41+$AN$42&lt;=0,0,ROUND(IF(AJ41=0,0,AJ37*VLOOKUP($C$16,$H$12:$I$14,2,FALSE))*20,0)/20)</f>
        <v>0</v>
      </c>
      <c r="AK44" s="211"/>
      <c r="AL44" s="112">
        <f>IF($AN$41+$AN$42&lt;=0,0,ROUND(IF(AL41=0,0,AL37*VLOOKUP($C$16,$H$12:$I$14,2,FALSE))*20,0)/20)</f>
        <v>0</v>
      </c>
      <c r="AM44" s="106"/>
      <c r="AN44" s="112">
        <f>SUM(AH44,AJ44,AL44)</f>
        <v>0</v>
      </c>
    </row>
    <row r="45" spans="1:40" ht="42" customHeight="1" thickBot="1" x14ac:dyDescent="0.35">
      <c r="A45" s="46" t="s">
        <v>67</v>
      </c>
      <c r="B45" s="47"/>
      <c r="C45" s="387" t="e">
        <f>IF(-#REF!&gt;=F41,J41,"")</f>
        <v>#REF!</v>
      </c>
      <c r="D45" s="387"/>
      <c r="E45" s="16" t="s">
        <v>1</v>
      </c>
      <c r="F45" s="113" t="str">
        <f>IF(OR(ISTEXT($F$20),AND($C$19*$F$19&gt;0,OR($I$17&lt;&gt;$I$18,$I$17&lt;&gt;$I$19))),$J$17,IF(F25&gt;F24,$I$25,IF(F33&lt;0.1,$J35,ROUND(SUM(F43:F44)*20,0)/20)))</f>
        <v>Perdita di lavoro minima non raggiunta</v>
      </c>
      <c r="G45" s="183"/>
      <c r="H45" s="184"/>
      <c r="J45" s="208">
        <f>IF(OR(V25=0,V24=0),0,IF(ROUND(VLOOKUP($C$16,$H$12:$J$14,3,FALSE)*V36/$F$20*V40/V24*V25*20,0)/20&gt;=ROUND(V41*20,0)/20,V41,ROUND(VLOOKUP($C$16,$H$12:$J$14,3,FALSE)*V36/$F$20*V40/V24*V25*20,0)/20))</f>
        <v>0</v>
      </c>
      <c r="K45" s="208"/>
      <c r="L45" s="208">
        <f>IF(OR(X25=0,X24=0),0,IF(ROUND(VLOOKUP($C$16,$H$12:$J$14,3,FALSE)*X36/$F$20*X40/X24*X25*20,0)/20&gt;=ROUND(X41*20,0)/20,X41,ROUND(VLOOKUP($C$16,$H$12:$J$14,3,FALSE)*X36/$F$20*X40/X24*X25*20,0)/20))</f>
        <v>0</v>
      </c>
      <c r="M45" s="208"/>
      <c r="N45" s="208">
        <f>IF(OR(Z25=0,Z24=0),0,IF(ROUND(VLOOKUP($C$16,$H$12:$J$14,3,FALSE)*Z36/$F$20*Z40/Z24*Z25*20,0)/20&gt;=ROUND(Z41*20,0)/20,Z41,ROUND(VLOOKUP($C$16,$H$12:$J$14,3,FALSE)*Z36/$F$20*Z40/Z24*Z25*20,0)/20))</f>
        <v>0</v>
      </c>
      <c r="R45" s="125"/>
      <c r="V45" s="113">
        <f>ROUND(SUM(V43:V44)*20,0)/20</f>
        <v>0</v>
      </c>
      <c r="X45" s="113">
        <f>ROUND(SUM(X43:X44)*20,0)/20</f>
        <v>0</v>
      </c>
      <c r="Z45" s="113">
        <f>ROUND(SUM(Z43:Z44)*20,0)/20</f>
        <v>0</v>
      </c>
      <c r="AB45" s="113">
        <f>IF(OR(ISTEXT($F$20),AND($C$19*$F$19&gt;0,OR($I$17&lt;&gt;$I$18,$I$17&lt;&gt;$I$19))),$J$17,IF(AB25&gt;AB24,$I$25,ROUND(SUM(AB43:AB44)*20,0)/20))</f>
        <v>0</v>
      </c>
      <c r="AC45" s="61"/>
      <c r="AD45" s="125"/>
      <c r="AE45" s="106"/>
      <c r="AF45" s="106"/>
      <c r="AG45" s="106"/>
      <c r="AH45" s="113">
        <f>ROUND(SUM(AH43:AH44)*20,0)/20</f>
        <v>0</v>
      </c>
      <c r="AI45" s="106"/>
      <c r="AJ45" s="113">
        <f>ROUND(SUM(AJ43:AJ44)*20,0)/20</f>
        <v>0</v>
      </c>
      <c r="AK45" s="106"/>
      <c r="AL45" s="113">
        <f>ROUND(SUM(AL43:AL44)*20,0)/20</f>
        <v>0</v>
      </c>
      <c r="AM45" s="106"/>
      <c r="AN45" s="113">
        <f>IF(OR(ISTEXT($F$20),AND($C$19*$F$19&gt;0,OR($I$17&lt;&gt;$I$18,$I$17&lt;&gt;$I$19))),$J$17,IF(AN25&gt;AN24,$I$25,ROUND(SUM(AN43:AN44)*20,0)/20))</f>
        <v>0</v>
      </c>
    </row>
    <row r="46" spans="1:40" ht="18.649999999999999" customHeight="1" x14ac:dyDescent="0.35">
      <c r="A46" s="1"/>
      <c r="B46" s="1"/>
      <c r="C46" s="1"/>
      <c r="D46" s="1"/>
      <c r="E46" s="1"/>
      <c r="F46" s="10"/>
    </row>
    <row r="47" spans="1:40" s="27" customFormat="1" x14ac:dyDescent="0.3">
      <c r="A47" s="388" t="s">
        <v>90</v>
      </c>
      <c r="B47" s="388"/>
      <c r="C47" s="388"/>
      <c r="D47" s="388"/>
      <c r="E47" s="388"/>
      <c r="F47" s="388"/>
      <c r="G47" s="268"/>
      <c r="H47" s="269"/>
      <c r="I47" s="269"/>
      <c r="R47" s="326"/>
      <c r="S47" s="326"/>
      <c r="T47" s="326"/>
      <c r="U47" s="326"/>
      <c r="V47" s="326"/>
      <c r="W47" s="326"/>
      <c r="X47" s="144"/>
      <c r="Y47" s="144"/>
      <c r="Z47" s="144"/>
      <c r="AA47" s="144"/>
      <c r="AB47" s="144"/>
      <c r="AC47" s="144"/>
      <c r="AD47" s="41"/>
    </row>
    <row r="48" spans="1:40" s="27" customFormat="1" ht="169.5" customHeight="1" x14ac:dyDescent="0.3">
      <c r="A48" s="391" t="s">
        <v>91</v>
      </c>
      <c r="B48" s="391"/>
      <c r="C48" s="391"/>
      <c r="D48" s="391"/>
      <c r="E48" s="391"/>
      <c r="F48" s="391"/>
      <c r="G48" s="391"/>
      <c r="H48" s="391"/>
      <c r="I48" s="391"/>
      <c r="AC48" s="144"/>
    </row>
    <row r="49" spans="1:29" ht="101.15" customHeight="1" x14ac:dyDescent="0.3">
      <c r="A49" s="295" t="s">
        <v>171</v>
      </c>
      <c r="B49" s="295"/>
      <c r="C49" s="295"/>
      <c r="D49" s="295"/>
      <c r="E49" s="295"/>
      <c r="F49" s="295"/>
      <c r="G49" s="295"/>
      <c r="H49" s="295"/>
      <c r="I49" s="295"/>
      <c r="AC49" s="144"/>
    </row>
    <row r="50" spans="1:29" s="43" customFormat="1" ht="76.5" customHeight="1" x14ac:dyDescent="0.3">
      <c r="A50" s="295" t="s">
        <v>169</v>
      </c>
      <c r="B50" s="295"/>
      <c r="C50" s="295"/>
      <c r="D50" s="295"/>
      <c r="E50" s="295"/>
      <c r="F50" s="295"/>
      <c r="G50" s="295"/>
      <c r="H50" s="295"/>
      <c r="I50" s="295"/>
      <c r="AC50" s="144"/>
    </row>
    <row r="51" spans="1:29" s="27" customFormat="1" ht="80.150000000000006" customHeight="1" x14ac:dyDescent="0.3">
      <c r="A51" s="295" t="s">
        <v>92</v>
      </c>
      <c r="B51" s="295"/>
      <c r="C51" s="295"/>
      <c r="D51" s="295"/>
      <c r="E51" s="295"/>
      <c r="F51" s="295"/>
      <c r="G51" s="295"/>
      <c r="H51" s="295"/>
      <c r="I51" s="295"/>
      <c r="AC51" s="144"/>
    </row>
    <row r="52" spans="1:29" ht="17.149999999999999" customHeight="1" x14ac:dyDescent="0.3">
      <c r="A52" s="270" t="s">
        <v>93</v>
      </c>
      <c r="B52" s="271"/>
      <c r="C52" s="271"/>
      <c r="D52" s="271"/>
      <c r="E52" s="271"/>
      <c r="F52" s="269"/>
      <c r="G52" s="272"/>
      <c r="H52" s="258"/>
      <c r="I52" s="258"/>
      <c r="AC52" s="144"/>
    </row>
    <row r="53" spans="1:29" s="27" customFormat="1" ht="53.5" customHeight="1" x14ac:dyDescent="0.3">
      <c r="A53" s="295" t="s">
        <v>94</v>
      </c>
      <c r="B53" s="295"/>
      <c r="C53" s="295"/>
      <c r="D53" s="295"/>
      <c r="E53" s="295"/>
      <c r="F53" s="295"/>
      <c r="G53" s="295"/>
      <c r="H53" s="295"/>
      <c r="I53" s="295"/>
      <c r="AC53" s="144"/>
    </row>
    <row r="54" spans="1:29" s="27" customFormat="1" ht="69" customHeight="1" x14ac:dyDescent="0.3">
      <c r="A54" s="295" t="s">
        <v>179</v>
      </c>
      <c r="B54" s="295"/>
      <c r="C54" s="295"/>
      <c r="D54" s="295"/>
      <c r="E54" s="295"/>
      <c r="F54" s="295"/>
      <c r="G54" s="295"/>
      <c r="H54" s="295"/>
      <c r="I54" s="295"/>
      <c r="AC54" s="144"/>
    </row>
    <row r="55" spans="1:29" s="27" customFormat="1" ht="20.149999999999999" customHeight="1" x14ac:dyDescent="0.3">
      <c r="A55" s="261" t="s">
        <v>95</v>
      </c>
      <c r="B55" s="271"/>
      <c r="C55" s="271"/>
      <c r="D55" s="271"/>
      <c r="E55" s="271"/>
      <c r="F55" s="269"/>
      <c r="G55" s="272"/>
      <c r="H55" s="258"/>
      <c r="I55" s="258"/>
      <c r="AC55" s="144"/>
    </row>
    <row r="56" spans="1:29" s="27" customFormat="1" ht="54.65" customHeight="1" x14ac:dyDescent="0.3">
      <c r="A56" s="295" t="s">
        <v>96</v>
      </c>
      <c r="B56" s="295"/>
      <c r="C56" s="295"/>
      <c r="D56" s="295"/>
      <c r="E56" s="295"/>
      <c r="F56" s="295"/>
      <c r="G56" s="295"/>
      <c r="H56" s="295"/>
      <c r="I56" s="295"/>
      <c r="AC56" s="144"/>
    </row>
    <row r="57" spans="1:29" s="27" customFormat="1" ht="14.15" customHeight="1" x14ac:dyDescent="0.3">
      <c r="A57" s="296" t="s">
        <v>97</v>
      </c>
      <c r="B57" s="296"/>
      <c r="C57" s="296"/>
      <c r="D57" s="296"/>
      <c r="E57" s="296"/>
      <c r="F57" s="296"/>
      <c r="G57" s="268"/>
      <c r="H57" s="269"/>
      <c r="I57" s="269"/>
      <c r="AC57" s="144"/>
    </row>
    <row r="58" spans="1:29" s="27" customFormat="1" ht="68.150000000000006" customHeight="1" x14ac:dyDescent="0.3">
      <c r="A58" s="297" t="s">
        <v>98</v>
      </c>
      <c r="B58" s="297"/>
      <c r="C58" s="297"/>
      <c r="D58" s="297"/>
      <c r="E58" s="297"/>
      <c r="F58" s="297"/>
      <c r="G58" s="297"/>
      <c r="H58" s="297"/>
      <c r="I58" s="297"/>
      <c r="AC58" s="144"/>
    </row>
    <row r="59" spans="1:29" s="27" customFormat="1" ht="32.5" customHeight="1" x14ac:dyDescent="0.3">
      <c r="A59" s="297" t="s">
        <v>99</v>
      </c>
      <c r="B59" s="297"/>
      <c r="C59" s="297"/>
      <c r="D59" s="297"/>
      <c r="E59" s="297"/>
      <c r="F59" s="297"/>
      <c r="G59" s="297"/>
      <c r="H59" s="297"/>
      <c r="I59" s="297"/>
      <c r="AC59" s="144"/>
    </row>
    <row r="60" spans="1:29" s="27" customFormat="1" ht="12.65" customHeight="1" x14ac:dyDescent="0.3">
      <c r="A60" s="273" t="s">
        <v>100</v>
      </c>
      <c r="B60" s="274"/>
      <c r="C60" s="274"/>
      <c r="D60" s="274"/>
      <c r="E60" s="274"/>
      <c r="F60" s="275"/>
      <c r="G60" s="272"/>
      <c r="H60" s="258"/>
      <c r="I60" s="258"/>
      <c r="AC60" s="144"/>
    </row>
    <row r="61" spans="1:29" s="27" customFormat="1" ht="38.5" customHeight="1" x14ac:dyDescent="0.3">
      <c r="A61" s="297" t="s">
        <v>101</v>
      </c>
      <c r="B61" s="297"/>
      <c r="C61" s="297"/>
      <c r="D61" s="297"/>
      <c r="E61" s="297"/>
      <c r="F61" s="297"/>
      <c r="G61" s="297"/>
      <c r="H61" s="297"/>
      <c r="I61" s="297"/>
      <c r="AC61" s="144"/>
    </row>
    <row r="62" spans="1:29" ht="51" customHeight="1" x14ac:dyDescent="0.3">
      <c r="A62" s="298" t="s">
        <v>102</v>
      </c>
      <c r="B62" s="298"/>
      <c r="C62" s="298"/>
      <c r="D62" s="298"/>
      <c r="E62" s="298"/>
      <c r="F62" s="298"/>
      <c r="G62" s="298"/>
      <c r="H62" s="298"/>
      <c r="I62" s="298"/>
      <c r="AC62" s="144"/>
    </row>
    <row r="63" spans="1:29" ht="37.5" customHeight="1" x14ac:dyDescent="0.3">
      <c r="A63" s="298" t="s">
        <v>103</v>
      </c>
      <c r="B63" s="298"/>
      <c r="C63" s="298"/>
      <c r="D63" s="298"/>
      <c r="E63" s="298"/>
      <c r="F63" s="298"/>
      <c r="G63" s="298"/>
      <c r="H63" s="298"/>
      <c r="I63" s="298"/>
    </row>
    <row r="64" spans="1:29" ht="25.5" customHeight="1" x14ac:dyDescent="0.3">
      <c r="A64" s="295" t="s">
        <v>104</v>
      </c>
      <c r="B64" s="295"/>
      <c r="C64" s="295"/>
      <c r="D64" s="295"/>
      <c r="E64" s="295"/>
      <c r="F64" s="295"/>
      <c r="G64" s="295"/>
      <c r="H64" s="295"/>
      <c r="I64" s="295"/>
    </row>
    <row r="65" spans="1:9" ht="20.5" customHeight="1" x14ac:dyDescent="0.3">
      <c r="A65" s="299" t="s">
        <v>105</v>
      </c>
      <c r="B65" s="299"/>
      <c r="C65" s="299"/>
      <c r="D65" s="299"/>
      <c r="E65" s="299"/>
      <c r="F65" s="299"/>
      <c r="G65" s="299"/>
      <c r="H65" s="299"/>
      <c r="I65" s="299"/>
    </row>
    <row r="66" spans="1:9" ht="16" customHeight="1" x14ac:dyDescent="0.3">
      <c r="A66" s="29" t="s">
        <v>106</v>
      </c>
      <c r="B66" s="29"/>
      <c r="C66" s="29"/>
      <c r="D66" s="29" t="s">
        <v>107</v>
      </c>
      <c r="E66" s="29"/>
      <c r="F66" s="29"/>
      <c r="G66" s="260"/>
      <c r="H66" s="260"/>
      <c r="I66" s="260"/>
    </row>
    <row r="67" spans="1:9" ht="8.15" customHeight="1" x14ac:dyDescent="0.3">
      <c r="A67" s="328"/>
      <c r="B67" s="328"/>
      <c r="C67" s="29"/>
      <c r="D67" s="29"/>
      <c r="E67" s="29"/>
      <c r="F67" s="29"/>
      <c r="G67" s="260"/>
      <c r="H67" s="260"/>
      <c r="I67" s="260"/>
    </row>
    <row r="68" spans="1:9" ht="22" customHeight="1" x14ac:dyDescent="0.3">
      <c r="A68" s="307" t="s">
        <v>2</v>
      </c>
      <c r="B68" s="307"/>
      <c r="C68" s="259"/>
      <c r="D68" s="259"/>
      <c r="E68" s="259"/>
      <c r="F68" s="259"/>
      <c r="G68" s="276"/>
      <c r="H68" s="277"/>
      <c r="I68" s="259"/>
    </row>
    <row r="69" spans="1:9" ht="1" customHeight="1" x14ac:dyDescent="0.35">
      <c r="A69" s="59"/>
      <c r="B69" s="59"/>
      <c r="C69" s="1"/>
      <c r="D69" s="1"/>
      <c r="E69" s="1"/>
      <c r="F69" s="10"/>
      <c r="G69" s="278"/>
      <c r="H69" s="279"/>
      <c r="I69" s="10"/>
    </row>
    <row r="70" spans="1:9" ht="0.65" customHeight="1" x14ac:dyDescent="0.35">
      <c r="A70" s="1"/>
      <c r="B70" s="1"/>
      <c r="C70" s="1"/>
      <c r="D70" s="59"/>
      <c r="E70" s="59"/>
      <c r="F70" s="280"/>
      <c r="G70" s="281"/>
      <c r="H70" s="282"/>
      <c r="I70" s="283"/>
    </row>
    <row r="71" spans="1:9" ht="49.5" customHeight="1" x14ac:dyDescent="0.3">
      <c r="A71" s="284" t="s">
        <v>108</v>
      </c>
      <c r="B71" s="329" t="s">
        <v>109</v>
      </c>
      <c r="C71" s="329"/>
      <c r="D71" s="329"/>
      <c r="E71" s="329"/>
      <c r="F71" s="329"/>
      <c r="G71" s="329"/>
      <c r="H71" s="329"/>
      <c r="I71" s="329"/>
    </row>
    <row r="72" spans="1:9" ht="38.5" customHeight="1" x14ac:dyDescent="0.3">
      <c r="A72" s="33"/>
      <c r="B72" s="306"/>
      <c r="C72" s="306"/>
      <c r="D72" s="306"/>
      <c r="E72" s="306"/>
      <c r="F72" s="306"/>
    </row>
    <row r="73" spans="1:9" x14ac:dyDescent="0.3">
      <c r="B73" s="212"/>
    </row>
  </sheetData>
  <sheetProtection password="8E1A" sheet="1" objects="1" selectLockedCells="1"/>
  <mergeCells count="136">
    <mergeCell ref="AH4:AN4"/>
    <mergeCell ref="AD5:AG5"/>
    <mergeCell ref="AH5:AN5"/>
    <mergeCell ref="AD6:AG6"/>
    <mergeCell ref="AH6:AN6"/>
    <mergeCell ref="AD7:AG7"/>
    <mergeCell ref="AH7:AN7"/>
    <mergeCell ref="AD8:AG8"/>
    <mergeCell ref="AH8:AN8"/>
    <mergeCell ref="AD44:AG44"/>
    <mergeCell ref="AD33:AG33"/>
    <mergeCell ref="AD37:AG37"/>
    <mergeCell ref="AD38:AG38"/>
    <mergeCell ref="AE9:AG9"/>
    <mergeCell ref="AE10:AG10"/>
    <mergeCell ref="AE11:AG11"/>
    <mergeCell ref="AD12:AN14"/>
    <mergeCell ref="AD15:AN15"/>
    <mergeCell ref="AD16:AF16"/>
    <mergeCell ref="AG16:AH16"/>
    <mergeCell ref="AD18:AN20"/>
    <mergeCell ref="AH21:AM22"/>
    <mergeCell ref="A23:D23"/>
    <mergeCell ref="A27:D27"/>
    <mergeCell ref="A33:D33"/>
    <mergeCell ref="R28:U28"/>
    <mergeCell ref="R29:U29"/>
    <mergeCell ref="R30:S30"/>
    <mergeCell ref="R31:S31"/>
    <mergeCell ref="V21:Z22"/>
    <mergeCell ref="R23:U23"/>
    <mergeCell ref="R24:U24"/>
    <mergeCell ref="R25:U25"/>
    <mergeCell ref="R26:U26"/>
    <mergeCell ref="R27:U27"/>
    <mergeCell ref="A50:I50"/>
    <mergeCell ref="A51:I51"/>
    <mergeCell ref="A53:I53"/>
    <mergeCell ref="A54:I54"/>
    <mergeCell ref="R36:U36"/>
    <mergeCell ref="AD27:AG27"/>
    <mergeCell ref="AD25:AG25"/>
    <mergeCell ref="AD24:AG24"/>
    <mergeCell ref="AD36:AG36"/>
    <mergeCell ref="R43:S43"/>
    <mergeCell ref="A39:F39"/>
    <mergeCell ref="A31:B31"/>
    <mergeCell ref="R32:U32"/>
    <mergeCell ref="R33:U33"/>
    <mergeCell ref="R35:U35"/>
    <mergeCell ref="AD42:AG42"/>
    <mergeCell ref="AD43:AG43"/>
    <mergeCell ref="AD32:AG32"/>
    <mergeCell ref="AF40:AG40"/>
    <mergeCell ref="AD41:AG41"/>
    <mergeCell ref="T40:U40"/>
    <mergeCell ref="R41:U41"/>
    <mergeCell ref="R42:U42"/>
    <mergeCell ref="A36:D36"/>
    <mergeCell ref="A40:B40"/>
    <mergeCell ref="C40:F40"/>
    <mergeCell ref="A38:D38"/>
    <mergeCell ref="C45:D45"/>
    <mergeCell ref="A47:F47"/>
    <mergeCell ref="R40:S40"/>
    <mergeCell ref="R38:U38"/>
    <mergeCell ref="A48:I48"/>
    <mergeCell ref="A49:I49"/>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D9:F9"/>
    <mergeCell ref="D10:F10"/>
    <mergeCell ref="A2:E2"/>
    <mergeCell ref="B13:C13"/>
    <mergeCell ref="D16:F16"/>
    <mergeCell ref="A15:F15"/>
    <mergeCell ref="V4:AB4"/>
    <mergeCell ref="V5:AB5"/>
    <mergeCell ref="V6:AB6"/>
    <mergeCell ref="V7:AB7"/>
    <mergeCell ref="R5:U5"/>
    <mergeCell ref="R6:U6"/>
    <mergeCell ref="R7:U7"/>
    <mergeCell ref="V8:AB8"/>
    <mergeCell ref="R15:AB15"/>
    <mergeCell ref="R12:AB14"/>
    <mergeCell ref="R8:U8"/>
    <mergeCell ref="S9:U9"/>
    <mergeCell ref="S10:U10"/>
    <mergeCell ref="S11:U11"/>
    <mergeCell ref="U16:V16"/>
    <mergeCell ref="R16:T16"/>
    <mergeCell ref="R37:U37"/>
    <mergeCell ref="A29:D29"/>
    <mergeCell ref="B72:F72"/>
    <mergeCell ref="A68:B68"/>
    <mergeCell ref="A37:D37"/>
    <mergeCell ref="A44:D44"/>
    <mergeCell ref="A35:D35"/>
    <mergeCell ref="A26:D26"/>
    <mergeCell ref="A32:D32"/>
    <mergeCell ref="A28:D28"/>
    <mergeCell ref="D25:E25"/>
    <mergeCell ref="A18:F18"/>
    <mergeCell ref="A21:F22"/>
    <mergeCell ref="R18:AB20"/>
    <mergeCell ref="T31:U31"/>
    <mergeCell ref="T30:U30"/>
    <mergeCell ref="R44:U44"/>
    <mergeCell ref="R47:W47"/>
    <mergeCell ref="A42:D42"/>
    <mergeCell ref="A41:D41"/>
    <mergeCell ref="A67:B67"/>
    <mergeCell ref="B71:I71"/>
    <mergeCell ref="A56:I56"/>
    <mergeCell ref="A57:F57"/>
    <mergeCell ref="A58:I58"/>
    <mergeCell ref="A59:I59"/>
    <mergeCell ref="A61:I61"/>
    <mergeCell ref="A62:I62"/>
    <mergeCell ref="A63:I63"/>
    <mergeCell ref="A64:I64"/>
    <mergeCell ref="A65:I65"/>
  </mergeCells>
  <conditionalFormatting sqref="J25">
    <cfRule type="expression" dxfId="125" priority="279">
      <formula>$F$25&gt;$F$24</formula>
    </cfRule>
  </conditionalFormatting>
  <conditionalFormatting sqref="H19:H21">
    <cfRule type="expression" dxfId="124" priority="272">
      <formula>$H$19&gt;0</formula>
    </cfRule>
  </conditionalFormatting>
  <conditionalFormatting sqref="G16">
    <cfRule type="expression" dxfId="123" priority="271">
      <formula>$G$16=""</formula>
    </cfRule>
  </conditionalFormatting>
  <conditionalFormatting sqref="G19:G21">
    <cfRule type="expression" dxfId="122" priority="270">
      <formula>$G$19=0</formula>
    </cfRule>
  </conditionalFormatting>
  <conditionalFormatting sqref="F20">
    <cfRule type="expression" dxfId="121" priority="269">
      <formula>$F$20=0</formula>
    </cfRule>
  </conditionalFormatting>
  <conditionalFormatting sqref="E20">
    <cfRule type="expression" dxfId="120" priority="268">
      <formula>$F$20=0</formula>
    </cfRule>
  </conditionalFormatting>
  <conditionalFormatting sqref="AJ45 AL45 X45 Z45 F45">
    <cfRule type="expression" dxfId="119" priority="248">
      <formula>$C$45="Karenztag grösser/gleich Ausfall"</formula>
    </cfRule>
    <cfRule type="containsErrors" dxfId="118" priority="249">
      <formula>ISERROR(F45)</formula>
    </cfRule>
    <cfRule type="expression" dxfId="117" priority="250">
      <formula>$F$33&lt;0.1</formula>
    </cfRule>
  </conditionalFormatting>
  <conditionalFormatting sqref="F33">
    <cfRule type="containsErrors" dxfId="116" priority="154">
      <formula>ISERROR(F33)</formula>
    </cfRule>
    <cfRule type="cellIs" dxfId="115" priority="156" operator="lessThan">
      <formula>0.1</formula>
    </cfRule>
    <cfRule type="expression" dxfId="114" priority="157">
      <formula>$F$32&gt;$F$27</formula>
    </cfRule>
  </conditionalFormatting>
  <conditionalFormatting sqref="A39">
    <cfRule type="expression" dxfId="113" priority="155">
      <formula>$F$36&gt;$F$24*12350</formula>
    </cfRule>
  </conditionalFormatting>
  <conditionalFormatting sqref="D25:E25">
    <cfRule type="expression" dxfId="112" priority="146">
      <formula>AND($F$24="",$F$25="")</formula>
    </cfRule>
    <cfRule type="expression" dxfId="111" priority="149">
      <formula>OR($F$25&gt;$F$24,F25&lt;1,F25="")</formula>
    </cfRule>
  </conditionalFormatting>
  <conditionalFormatting sqref="F37:F38">
    <cfRule type="containsErrors" dxfId="110" priority="153">
      <formula>ISERROR(F37)</formula>
    </cfRule>
  </conditionalFormatting>
  <conditionalFormatting sqref="F41:F43">
    <cfRule type="containsErrors" dxfId="109" priority="152">
      <formula>ISERROR(F41)</formula>
    </cfRule>
  </conditionalFormatting>
  <conditionalFormatting sqref="F44">
    <cfRule type="containsErrors" dxfId="108" priority="151">
      <formula>ISERROR(F44)</formula>
    </cfRule>
  </conditionalFormatting>
  <conditionalFormatting sqref="C45:D45">
    <cfRule type="containsErrors" dxfId="107" priority="147">
      <formula>ISERROR(C45)</formula>
    </cfRule>
  </conditionalFormatting>
  <conditionalFormatting sqref="AJ41">
    <cfRule type="containsErrors" dxfId="106" priority="80">
      <formula>ISERROR(AJ41)</formula>
    </cfRule>
  </conditionalFormatting>
  <conditionalFormatting sqref="AH41 AH42:AL43">
    <cfRule type="containsErrors" dxfId="105" priority="79">
      <formula>ISERROR(AH41)</formula>
    </cfRule>
  </conditionalFormatting>
  <conditionalFormatting sqref="AJ37">
    <cfRule type="containsErrors" dxfId="104" priority="76">
      <formula>ISERROR(AJ37)</formula>
    </cfRule>
  </conditionalFormatting>
  <conditionalFormatting sqref="AL37">
    <cfRule type="containsErrors" dxfId="103" priority="75">
      <formula>ISERROR(AL37)</formula>
    </cfRule>
  </conditionalFormatting>
  <conditionalFormatting sqref="AL41">
    <cfRule type="containsErrors" dxfId="102" priority="74">
      <formula>ISERROR(AL41)</formula>
    </cfRule>
  </conditionalFormatting>
  <conditionalFormatting sqref="F45">
    <cfRule type="expression" dxfId="101" priority="100">
      <formula>ISTEXT(F45)</formula>
    </cfRule>
  </conditionalFormatting>
  <conditionalFormatting sqref="AH37:AH38">
    <cfRule type="containsErrors" dxfId="100" priority="99">
      <formula>ISERROR(AH37)</formula>
    </cfRule>
  </conditionalFormatting>
  <conditionalFormatting sqref="AH45">
    <cfRule type="expression" dxfId="99" priority="96">
      <formula>$C$45="Karenztag grösser/gleich Ausfall"</formula>
    </cfRule>
    <cfRule type="containsErrors" dxfId="98" priority="97">
      <formula>ISERROR(AH45)</formula>
    </cfRule>
    <cfRule type="expression" dxfId="97" priority="98">
      <formula>$F$33&lt;0.1</formula>
    </cfRule>
  </conditionalFormatting>
  <conditionalFormatting sqref="AL33">
    <cfRule type="containsErrors" dxfId="96" priority="93">
      <formula>ISERROR(AL33)</formula>
    </cfRule>
    <cfRule type="cellIs" dxfId="95" priority="94" operator="lessThan">
      <formula>0.1</formula>
    </cfRule>
    <cfRule type="expression" dxfId="94" priority="95">
      <formula>$F$32&gt;$F$27</formula>
    </cfRule>
  </conditionalFormatting>
  <conditionalFormatting sqref="AN37">
    <cfRule type="containsErrors" dxfId="93" priority="92">
      <formula>ISERROR(AN37)</formula>
    </cfRule>
  </conditionalFormatting>
  <conditionalFormatting sqref="AN44">
    <cfRule type="containsErrors" dxfId="92" priority="91">
      <formula>ISERROR(AN44)</formula>
    </cfRule>
  </conditionalFormatting>
  <conditionalFormatting sqref="AH44:AL44">
    <cfRule type="containsErrors" dxfId="91" priority="90">
      <formula>ISERROR(AH44)</formula>
    </cfRule>
  </conditionalFormatting>
  <conditionalFormatting sqref="AN33">
    <cfRule type="containsErrors" dxfId="90" priority="87">
      <formula>ISERROR(AN33)</formula>
    </cfRule>
    <cfRule type="cellIs" dxfId="89" priority="88" operator="lessThan">
      <formula>0.1</formula>
    </cfRule>
    <cfRule type="expression" dxfId="88" priority="89">
      <formula>$F$32&gt;$F$27</formula>
    </cfRule>
  </conditionalFormatting>
  <conditionalFormatting sqref="AJ33">
    <cfRule type="containsErrors" dxfId="87" priority="84">
      <formula>ISERROR(AJ33)</formula>
    </cfRule>
    <cfRule type="cellIs" dxfId="86" priority="85" operator="lessThan">
      <formula>0.1</formula>
    </cfRule>
    <cfRule type="expression" dxfId="85" priority="86">
      <formula>$F$32&gt;$F$27</formula>
    </cfRule>
  </conditionalFormatting>
  <conditionalFormatting sqref="AH33">
    <cfRule type="containsErrors" dxfId="84" priority="81">
      <formula>ISERROR(AH33)</formula>
    </cfRule>
    <cfRule type="cellIs" dxfId="83" priority="82" operator="lessThan">
      <formula>0.1</formula>
    </cfRule>
    <cfRule type="expression" dxfId="82" priority="83">
      <formula>$F$32&gt;$F$27</formula>
    </cfRule>
  </conditionalFormatting>
  <conditionalFormatting sqref="AN25 AB25 AB45 F45">
    <cfRule type="expression" dxfId="81" priority="72">
      <formula>SUM($AH$25,$AJ$25,$AL$25)&gt;$AN$24</formula>
    </cfRule>
  </conditionalFormatting>
  <conditionalFormatting sqref="X41">
    <cfRule type="containsErrors" dxfId="80" priority="280">
      <formula>ISERROR(X41)</formula>
    </cfRule>
  </conditionalFormatting>
  <conditionalFormatting sqref="V41 V42:Z43">
    <cfRule type="containsErrors" dxfId="79" priority="47">
      <formula>ISERROR(V41)</formula>
    </cfRule>
  </conditionalFormatting>
  <conditionalFormatting sqref="Z41">
    <cfRule type="containsErrors" dxfId="78" priority="44">
      <formula>ISERROR(Z41)</formula>
    </cfRule>
  </conditionalFormatting>
  <conditionalFormatting sqref="V37:V38">
    <cfRule type="containsErrors" dxfId="77" priority="67">
      <formula>ISERROR(V37)</formula>
    </cfRule>
  </conditionalFormatting>
  <conditionalFormatting sqref="V45">
    <cfRule type="expression" dxfId="76" priority="64">
      <formula>$C$45="Karenztag grösser/gleich Ausfall"</formula>
    </cfRule>
    <cfRule type="containsErrors" dxfId="75" priority="65">
      <formula>ISERROR(V45)</formula>
    </cfRule>
    <cfRule type="expression" dxfId="74" priority="66">
      <formula>$F$33&lt;0.1</formula>
    </cfRule>
  </conditionalFormatting>
  <conditionalFormatting sqref="Z33">
    <cfRule type="containsErrors" dxfId="73" priority="61">
      <formula>ISERROR(Z33)</formula>
    </cfRule>
    <cfRule type="cellIs" dxfId="72" priority="62" operator="lessThan">
      <formula>0.1</formula>
    </cfRule>
    <cfRule type="expression" dxfId="71" priority="63">
      <formula>$F$32&gt;$F$27</formula>
    </cfRule>
  </conditionalFormatting>
  <conditionalFormatting sqref="AB37:AB38">
    <cfRule type="containsErrors" dxfId="70" priority="60">
      <formula>ISERROR(AB37)</formula>
    </cfRule>
  </conditionalFormatting>
  <conditionalFormatting sqref="AB44">
    <cfRule type="containsErrors" dxfId="69" priority="59">
      <formula>ISERROR(AB44)</formula>
    </cfRule>
  </conditionalFormatting>
  <conditionalFormatting sqref="V44:Z44">
    <cfRule type="containsErrors" dxfId="68" priority="58">
      <formula>ISERROR(V44)</formula>
    </cfRule>
  </conditionalFormatting>
  <conditionalFormatting sqref="AB33">
    <cfRule type="containsErrors" dxfId="67" priority="55">
      <formula>ISERROR(AB33)</formula>
    </cfRule>
    <cfRule type="cellIs" dxfId="66" priority="56" operator="lessThan">
      <formula>0.1</formula>
    </cfRule>
    <cfRule type="expression" dxfId="65" priority="57">
      <formula>$F$32&gt;$F$27</formula>
    </cfRule>
  </conditionalFormatting>
  <conditionalFormatting sqref="X33">
    <cfRule type="containsErrors" dxfId="64" priority="52">
      <formula>ISERROR(X33)</formula>
    </cfRule>
    <cfRule type="cellIs" dxfId="63" priority="53" operator="lessThan">
      <formula>0.1</formula>
    </cfRule>
    <cfRule type="expression" dxfId="62" priority="54">
      <formula>$F$32&gt;$F$27</formula>
    </cfRule>
  </conditionalFormatting>
  <conditionalFormatting sqref="V33">
    <cfRule type="containsErrors" dxfId="61" priority="49">
      <formula>ISERROR(V33)</formula>
    </cfRule>
    <cfRule type="cellIs" dxfId="60" priority="50" operator="lessThan">
      <formula>0.1</formula>
    </cfRule>
    <cfRule type="expression" dxfId="59" priority="51">
      <formula>$F$32&gt;$F$27</formula>
    </cfRule>
  </conditionalFormatting>
  <conditionalFormatting sqref="X37">
    <cfRule type="containsErrors" dxfId="58" priority="40">
      <formula>ISERROR(X37)</formula>
    </cfRule>
  </conditionalFormatting>
  <conditionalFormatting sqref="Z37">
    <cfRule type="containsErrors" dxfId="57" priority="39">
      <formula>ISERROR(Z37)</formula>
    </cfRule>
  </conditionalFormatting>
  <conditionalFormatting sqref="X38">
    <cfRule type="containsErrors" dxfId="56" priority="33">
      <formula>ISERROR(X38)</formula>
    </cfRule>
  </conditionalFormatting>
  <conditionalFormatting sqref="Z38">
    <cfRule type="containsErrors" dxfId="55" priority="32">
      <formula>ISERROR(Z38)</formula>
    </cfRule>
  </conditionalFormatting>
  <conditionalFormatting sqref="AJ38">
    <cfRule type="containsErrors" dxfId="54" priority="28">
      <formula>ISERROR(AJ38)</formula>
    </cfRule>
  </conditionalFormatting>
  <conditionalFormatting sqref="AL38">
    <cfRule type="containsErrors" dxfId="53" priority="27">
      <formula>ISERROR(AL38)</formula>
    </cfRule>
  </conditionalFormatting>
  <conditionalFormatting sqref="AN38">
    <cfRule type="containsErrors" dxfId="52" priority="26">
      <formula>ISERROR(AN38)</formula>
    </cfRule>
  </conditionalFormatting>
  <conditionalFormatting sqref="AB45">
    <cfRule type="expression" dxfId="51" priority="23">
      <formula>$C$45="Karenztag grösser/gleich Ausfall"</formula>
    </cfRule>
    <cfRule type="containsErrors" dxfId="50" priority="24">
      <formula>ISERROR(AB45)</formula>
    </cfRule>
    <cfRule type="expression" dxfId="49" priority="25">
      <formula>$F$33&lt;0.1</formula>
    </cfRule>
  </conditionalFormatting>
  <conditionalFormatting sqref="AB45">
    <cfRule type="expression" dxfId="48" priority="21">
      <formula>ISTEXT(AB45)</formula>
    </cfRule>
  </conditionalFormatting>
  <conditionalFormatting sqref="F45">
    <cfRule type="expression" dxfId="47" priority="19">
      <formula>ISTEXT(F45)</formula>
    </cfRule>
  </conditionalFormatting>
  <conditionalFormatting sqref="AN45">
    <cfRule type="expression" dxfId="46" priority="13">
      <formula>$C$45="Karenztag grösser/gleich Ausfall"</formula>
    </cfRule>
    <cfRule type="containsErrors" dxfId="45" priority="14">
      <formula>ISERROR(AN45)</formula>
    </cfRule>
    <cfRule type="expression" dxfId="44" priority="15">
      <formula>$F$33&lt;0.1</formula>
    </cfRule>
  </conditionalFormatting>
  <conditionalFormatting sqref="AN45">
    <cfRule type="expression" dxfId="43" priority="11">
      <formula>ISTEXT(AN45)</formula>
    </cfRule>
  </conditionalFormatting>
  <conditionalFormatting sqref="AN45">
    <cfRule type="expression" dxfId="42" priority="12">
      <formula>SUM($AH$25,$AJ$25,$AL$25)&gt;$AN$24</formula>
    </cfRule>
  </conditionalFormatting>
  <conditionalFormatting sqref="AN41:AN43">
    <cfRule type="containsErrors" dxfId="41" priority="10">
      <formula>ISERROR(AN41)</formula>
    </cfRule>
  </conditionalFormatting>
  <conditionalFormatting sqref="AB41:AB43">
    <cfRule type="containsErrors" dxfId="40" priority="9">
      <formula>ISERROR(AB41)</formula>
    </cfRule>
  </conditionalFormatting>
  <conditionalFormatting sqref="A18:F18 A20:F20 A19 F19 C19">
    <cfRule type="expression" dxfId="39" priority="281">
      <formula>AND($C$16="",$C$19&gt;0,$F$19&gt;0)</formula>
    </cfRule>
  </conditionalFormatting>
  <conditionalFormatting sqref="B16:F16">
    <cfRule type="expression" dxfId="38" priority="285">
      <formula>AND($C$16&gt;0,$C$19="",$F$19="")</formula>
    </cfRule>
  </conditionalFormatting>
  <conditionalFormatting sqref="A17:F18 A20:F20 A19 F19 B16:F16 C19">
    <cfRule type="expression" dxfId="37" priority="286">
      <formula>AND($C$16&gt;0,$C$19&gt;0,$F$19&gt;0)</formula>
    </cfRule>
  </conditionalFormatting>
  <conditionalFormatting sqref="D19">
    <cfRule type="expression" dxfId="36" priority="7">
      <formula>AND($C$16="",$C$19&gt;0,$F$19&gt;0)</formula>
    </cfRule>
  </conditionalFormatting>
  <conditionalFormatting sqref="D19">
    <cfRule type="expression" dxfId="35" priority="8">
      <formula>AND($C$16&gt;0,$C$19&gt;0,$F$19&gt;0)</formula>
    </cfRule>
  </conditionalFormatting>
  <conditionalFormatting sqref="A16">
    <cfRule type="expression" dxfId="34" priority="6">
      <formula>$C$16&gt;0</formula>
    </cfRule>
  </conditionalFormatting>
  <conditionalFormatting sqref="A16">
    <cfRule type="expression" dxfId="33" priority="5">
      <formula>AND($C$16&gt;0,$C$19&gt;0,$E$19&gt;0)</formula>
    </cfRule>
  </conditionalFormatting>
  <conditionalFormatting sqref="B19">
    <cfRule type="expression" dxfId="32" priority="4">
      <formula>AND($C$16="",$C$19&gt;0,$E$19&gt;0)</formula>
    </cfRule>
  </conditionalFormatting>
  <conditionalFormatting sqref="B19">
    <cfRule type="expression" dxfId="31" priority="3">
      <formula>AND($C$16&gt;0,$C$19&gt;0,$E$19&gt;0)</formula>
    </cfRule>
  </conditionalFormatting>
  <conditionalFormatting sqref="E19">
    <cfRule type="expression" dxfId="30" priority="2">
      <formula>AND($C$16="",$C$19&gt;0,$E$19&gt;0)</formula>
    </cfRule>
  </conditionalFormatting>
  <conditionalFormatting sqref="E19">
    <cfRule type="expression" dxfId="29" priority="1">
      <formula>AND($C$16&gt;0,$C$19&gt;0,$E$19&gt;0)</formula>
    </cfRule>
  </conditionalFormatting>
  <dataValidations count="4">
    <dataValidation type="date" allowBlank="1" showInputMessage="1" showErrorMessage="1" error="Fehler: Nicht gleicher Monat" sqref="A17:F17">
      <formula1>44075</formula1>
      <formula2>44196</formula2>
    </dataValidation>
    <dataValidation type="date" allowBlank="1" showInputMessage="1" showErrorMessage="1" error="La data è al di fuori dei mesi da gennaio a marzo 2022, si prega di controllare l'iscrizione." sqref="F19">
      <formula1>44562</formula1>
      <formula2>44651</formula2>
    </dataValidation>
    <dataValidation type="list" allowBlank="1" showInputMessage="1" showErrorMessage="1" error="Si prega di selezionare un mese dalla lista." prompt="Si prega di selezionare un mese dalla lista." sqref="C16">
      <formula1>$H$12:$H$14</formula1>
    </dataValidation>
    <dataValidation type="date" allowBlank="1" showInputMessage="1" showErrorMessage="1" error="La data è al di fuori dei mesi da gennaio a marzo 2022, si prega di controllare l'iscrizione." sqref="C19">
      <formula1>44562</formula1>
      <formula2>44651</formula2>
    </dataValidation>
  </dataValidations>
  <printOptions horizontalCentered="1"/>
  <pageMargins left="0.39370078740157483" right="0.39370078740157483" top="0.47244094488188981" bottom="0.39370078740157483" header="0.31496062992125984" footer="0.31496062992125984"/>
  <pageSetup paperSize="9" scale="71" fitToHeight="2" orientation="portrait" r:id="rId1"/>
  <headerFooter>
    <oddHeader xml:space="preserve">&amp;L&amp;10Arbeitslosenversicherung
</oddHeader>
    <oddFooter>&amp;LSeite &amp;P / &amp;N&amp;RKAE-COVID-19 (V 01.02.2022)</oddFooter>
  </headerFooter>
  <rowBreaks count="1" manualBreakCount="1">
    <brk id="45" max="5" man="1"/>
  </rowBreaks>
  <colBreaks count="1" manualBreakCount="1">
    <brk id="28"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1128" r:id="rId4" name="Check Box 104">
              <controlPr locked="0" defaultSize="0" autoFill="0" autoLine="0" autoPict="0">
                <anchor moveWithCells="1">
                  <from>
                    <xdr:col>3</xdr:col>
                    <xdr:colOff>114300</xdr:colOff>
                    <xdr:row>8</xdr:row>
                    <xdr:rowOff>133350</xdr:rowOff>
                  </from>
                  <to>
                    <xdr:col>3</xdr:col>
                    <xdr:colOff>622300</xdr:colOff>
                    <xdr:row>10</xdr:row>
                    <xdr:rowOff>133350</xdr:rowOff>
                  </to>
                </anchor>
              </controlPr>
            </control>
          </mc:Choice>
        </mc:AlternateContent>
        <mc:AlternateContent xmlns:mc="http://schemas.openxmlformats.org/markup-compatibility/2006">
          <mc:Choice Requires="x14">
            <control shapeId="1129" r:id="rId5" name="Check Box 105">
              <controlPr locked="0" defaultSize="0" autoFill="0" autoLine="0" autoPict="0">
                <anchor moveWithCells="1">
                  <from>
                    <xdr:col>3</xdr:col>
                    <xdr:colOff>641350</xdr:colOff>
                    <xdr:row>8</xdr:row>
                    <xdr:rowOff>127000</xdr:rowOff>
                  </from>
                  <to>
                    <xdr:col>3</xdr:col>
                    <xdr:colOff>1250950</xdr:colOff>
                    <xdr:row>10</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D397"/>
  <sheetViews>
    <sheetView showGridLines="0" zoomScale="115" zoomScaleNormal="115" workbookViewId="0">
      <pane ySplit="7" topLeftCell="A8" activePane="bottomLeft" state="frozen"/>
      <selection pane="bottomLeft" activeCell="A9" sqref="A9"/>
    </sheetView>
  </sheetViews>
  <sheetFormatPr baseColWidth="10" defaultRowHeight="14" x14ac:dyDescent="0.3"/>
  <cols>
    <col min="1" max="1" width="20.08203125" customWidth="1"/>
    <col min="2" max="2" width="22.75" customWidth="1"/>
    <col min="3" max="3" width="12.33203125" customWidth="1"/>
    <col min="4" max="4" width="10.5" customWidth="1"/>
    <col min="5" max="5" width="10" customWidth="1"/>
    <col min="6" max="6" width="14.25" customWidth="1"/>
    <col min="7" max="7" width="9.58203125" customWidth="1"/>
    <col min="8" max="8" width="11.58203125" customWidth="1"/>
    <col min="9" max="9" width="10.75" style="61" customWidth="1"/>
    <col min="10" max="10" width="16.75" customWidth="1"/>
    <col min="11" max="11" width="13" customWidth="1"/>
    <col min="12" max="12" width="14.58203125" customWidth="1"/>
    <col min="13" max="13" width="12.83203125" customWidth="1"/>
    <col min="14" max="14" width="13.58203125" bestFit="1" customWidth="1"/>
    <col min="15" max="15" width="10.83203125" customWidth="1"/>
    <col min="16" max="16" width="14.33203125" customWidth="1"/>
    <col min="17" max="17" width="10.25" hidden="1" customWidth="1"/>
    <col min="18" max="18" width="17.75" hidden="1" customWidth="1"/>
    <col min="19" max="19" width="17.58203125" hidden="1" customWidth="1"/>
    <col min="20" max="21" width="16.33203125" hidden="1" customWidth="1"/>
    <col min="22" max="22" width="10" hidden="1" customWidth="1"/>
    <col min="23" max="27" width="10.83203125" hidden="1" customWidth="1"/>
    <col min="28" max="30" width="10.58203125" hidden="1" customWidth="1"/>
    <col min="31" max="32" width="10.58203125" customWidth="1"/>
  </cols>
  <sheetData>
    <row r="1" spans="1:30" ht="48.65" customHeight="1" x14ac:dyDescent="0.3">
      <c r="A1" s="403" t="s">
        <v>110</v>
      </c>
      <c r="B1" s="403"/>
      <c r="C1" s="403"/>
      <c r="D1" s="403"/>
      <c r="E1" s="403"/>
      <c r="F1" s="403"/>
      <c r="G1" s="403"/>
      <c r="H1" s="403"/>
      <c r="I1" s="403"/>
      <c r="J1" s="403"/>
      <c r="K1" s="403"/>
      <c r="L1" s="403"/>
      <c r="M1" s="403"/>
      <c r="N1" s="403"/>
      <c r="O1" s="403"/>
      <c r="P1" s="403"/>
      <c r="Q1" s="185" t="s">
        <v>16</v>
      </c>
      <c r="R1" s="185"/>
      <c r="S1" s="185"/>
      <c r="T1" s="185"/>
      <c r="U1" s="185"/>
      <c r="V1" s="185"/>
      <c r="W1" s="185">
        <f>COUNT(W8:W379)</f>
        <v>372</v>
      </c>
      <c r="X1" s="185"/>
      <c r="Y1" s="185"/>
      <c r="Z1" s="185"/>
      <c r="AA1" s="185"/>
    </row>
    <row r="2" spans="1:30" ht="53.15" customHeight="1" x14ac:dyDescent="0.3">
      <c r="A2" s="404" t="s">
        <v>111</v>
      </c>
      <c r="B2" s="404"/>
      <c r="C2" s="404"/>
      <c r="D2" s="404"/>
      <c r="E2" s="404"/>
      <c r="F2" s="404"/>
      <c r="G2" s="404"/>
      <c r="H2" s="404"/>
      <c r="I2" s="404"/>
      <c r="J2" s="404"/>
      <c r="K2" s="404"/>
      <c r="L2" s="404"/>
      <c r="M2" s="404"/>
      <c r="N2" s="404"/>
      <c r="O2" s="404"/>
      <c r="P2" s="404"/>
    </row>
    <row r="3" spans="1:30" ht="16.899999999999999" customHeight="1" x14ac:dyDescent="0.3">
      <c r="A3" s="160" t="str">
        <f>'Domanda-Conteggio'!A10</f>
        <v>No RIS + SE</v>
      </c>
      <c r="B3" s="191">
        <f>'Domanda-Conteggio'!B10</f>
        <v>0</v>
      </c>
      <c r="C3" s="191"/>
      <c r="D3" s="191"/>
      <c r="E3" s="191"/>
      <c r="F3" s="162" t="str">
        <f>'Domanda-Conteggio'!A4</f>
        <v xml:space="preserve">Ditta </v>
      </c>
      <c r="G3" s="406">
        <f>'Domanda-Conteggio'!A5</f>
        <v>0</v>
      </c>
      <c r="H3" s="406"/>
      <c r="I3" s="406"/>
      <c r="J3" s="406"/>
      <c r="K3" s="406"/>
    </row>
    <row r="4" spans="1:30" ht="23.25" customHeight="1" x14ac:dyDescent="0.3">
      <c r="A4" s="62" t="s">
        <v>112</v>
      </c>
      <c r="B4" s="198">
        <f>IF(ISBLANK('Domanda-Conteggio'!C16),"",'Domanda-Conteggio'!C16)</f>
        <v>44562</v>
      </c>
      <c r="C4" s="409" t="str">
        <f>IF(MAX(Z385)&gt;0,"Controllare il numero di giorni di vacanza 
- giorni di vacanza insolitamente elevati: giustificare","")</f>
        <v/>
      </c>
      <c r="D4" s="409"/>
      <c r="E4" s="409"/>
      <c r="F4" s="165" t="s">
        <v>114</v>
      </c>
      <c r="G4" s="65">
        <f>NETWORKDAYS(B4,EOMONTH(B4,0))</f>
        <v>21</v>
      </c>
      <c r="H4" s="61" t="s">
        <v>115</v>
      </c>
      <c r="I4" s="407" t="str">
        <f>IF(MAX(Q385:W385)&gt;0,"Verificare i dati","")</f>
        <v/>
      </c>
      <c r="J4" s="407"/>
      <c r="K4" s="407"/>
      <c r="L4" s="197"/>
      <c r="AD4" t="s">
        <v>142</v>
      </c>
    </row>
    <row r="5" spans="1:30" ht="18" customHeight="1" x14ac:dyDescent="0.3">
      <c r="A5" s="62" t="s">
        <v>113</v>
      </c>
      <c r="B5" s="163" t="str">
        <f>IF(ISBLANK('Domanda-Conteggio'!C19),"",'Domanda-Conteggio'!C19)</f>
        <v/>
      </c>
      <c r="C5" s="409"/>
      <c r="D5" s="409"/>
      <c r="E5" s="409"/>
      <c r="F5" s="164" t="str">
        <f>IF(ISBLANK('Domanda-Conteggio'!F19),"",'Domanda-Conteggio'!F19)</f>
        <v/>
      </c>
      <c r="G5" s="65">
        <f>IF(AND(B5="",F5=""),+G4,NETWORKDAYS(B5,F5))</f>
        <v>21</v>
      </c>
      <c r="H5" s="408" t="s">
        <v>116</v>
      </c>
      <c r="I5" s="408"/>
      <c r="J5" s="408"/>
      <c r="K5" s="408"/>
      <c r="AD5" t="s">
        <v>141</v>
      </c>
    </row>
    <row r="6" spans="1:30" ht="7" customHeight="1" x14ac:dyDescent="0.3">
      <c r="F6" s="402" t="str">
        <f>IF(B4="","bitte im Blatt «Antrag-Abrechnung» den Monat auswählen","")</f>
        <v/>
      </c>
      <c r="G6" s="402"/>
      <c r="H6" s="402"/>
      <c r="I6" s="402"/>
    </row>
    <row r="7" spans="1:30" ht="84" x14ac:dyDescent="0.3">
      <c r="A7" s="153" t="s">
        <v>117</v>
      </c>
      <c r="B7" s="204" t="s">
        <v>174</v>
      </c>
      <c r="C7" s="204" t="s">
        <v>175</v>
      </c>
      <c r="D7" s="204" t="s">
        <v>176</v>
      </c>
      <c r="E7" s="204" t="s">
        <v>177</v>
      </c>
      <c r="F7" s="285" t="s">
        <v>119</v>
      </c>
      <c r="G7" s="154" t="s">
        <v>120</v>
      </c>
      <c r="H7" s="155" t="s">
        <v>121</v>
      </c>
      <c r="I7" s="286" t="s">
        <v>122</v>
      </c>
      <c r="J7" s="155" t="s">
        <v>123</v>
      </c>
      <c r="K7" s="154" t="s">
        <v>124</v>
      </c>
      <c r="L7" s="154" t="s">
        <v>125</v>
      </c>
      <c r="M7" s="154" t="s">
        <v>126</v>
      </c>
      <c r="N7" s="155" t="s">
        <v>127</v>
      </c>
      <c r="O7" s="155" t="s">
        <v>128</v>
      </c>
      <c r="P7" s="294" t="s">
        <v>129</v>
      </c>
      <c r="Q7" s="105" t="s">
        <v>15</v>
      </c>
      <c r="R7" s="115" t="s">
        <v>11</v>
      </c>
      <c r="S7" s="105" t="s">
        <v>14</v>
      </c>
      <c r="T7" s="105" t="s">
        <v>10</v>
      </c>
      <c r="U7" s="186" t="s">
        <v>19</v>
      </c>
      <c r="V7" s="186" t="s">
        <v>17</v>
      </c>
      <c r="W7" s="105" t="s">
        <v>21</v>
      </c>
      <c r="X7" s="105" t="s">
        <v>30</v>
      </c>
      <c r="Y7" s="105" t="s">
        <v>31</v>
      </c>
      <c r="Z7" s="105" t="s">
        <v>178</v>
      </c>
      <c r="AA7" s="105" t="s">
        <v>32</v>
      </c>
      <c r="AB7" s="233" t="s">
        <v>26</v>
      </c>
      <c r="AC7" s="233" t="s">
        <v>27</v>
      </c>
      <c r="AD7" s="233"/>
    </row>
    <row r="8" spans="1:30" ht="14.5" hidden="1" x14ac:dyDescent="0.35">
      <c r="A8" s="145"/>
      <c r="B8" s="196"/>
      <c r="C8" s="196"/>
      <c r="D8" s="196"/>
      <c r="E8" s="196"/>
      <c r="F8" s="146"/>
      <c r="G8" s="201"/>
      <c r="H8" s="147"/>
      <c r="I8" s="148"/>
      <c r="J8" s="202"/>
      <c r="K8" s="146"/>
      <c r="L8" s="146"/>
      <c r="M8" s="67" t="str">
        <f t="shared" ref="M8:M9" si="0">IF(F8*G8&gt;0,+F8/G8,"")</f>
        <v/>
      </c>
      <c r="N8" s="188" t="str">
        <f>IF(F8*G8&gt;0,+H8*J8,"")</f>
        <v/>
      </c>
      <c r="O8" s="151" t="str">
        <f t="shared" ref="O8:O9" si="1">IF(AND(F8&gt;0,W8=0),IF(G8&gt;0,+H8*F8,F8)/$G$4*$G$5,"")</f>
        <v/>
      </c>
      <c r="P8" s="152" t="str">
        <f t="shared" ref="P8:P71" si="2">IF(F8&gt;0,IF(M8&lt;=3470,$A$382,IF(M8&gt;=4340,$A$384,$A$383)),"")</f>
        <v/>
      </c>
      <c r="Q8" s="74">
        <f>IF(F8*H8=0,0,IF(F8/H8&gt;12350,1,0))</f>
        <v>0</v>
      </c>
      <c r="R8" s="73">
        <f>IF(I8&gt;H8,1,0)</f>
        <v>0</v>
      </c>
      <c r="S8" s="73">
        <f t="shared" ref="S8:S71" si="3">IF(AND(P8=$A$383,ISBLANK(J8)),1,0)</f>
        <v>0</v>
      </c>
      <c r="T8" s="74">
        <f t="shared" ref="T8:T9" si="4">IF(AND(F8&gt;0,K8&lt;&gt;""),IF(OR(K8="",L8&gt;K8),1,0),0)</f>
        <v>0</v>
      </c>
      <c r="U8" s="74">
        <f>IF(AND(I8&lt;1,L8&gt;0),1,0)</f>
        <v>0</v>
      </c>
      <c r="V8" s="195">
        <f>IF(AND(ISBLANK(A8),ISBLANK(F8),ISBLANK(G8),ISBLANK(H8),ISBLANK(I8),ISBLANK(J8),ISBLANK(L8)),0,IF(ISBLANK(B8),1,0))</f>
        <v>0</v>
      </c>
      <c r="W8" s="74">
        <f>IF(G8&gt;1,1,0)</f>
        <v>0</v>
      </c>
      <c r="X8" s="216"/>
      <c r="Y8" s="216"/>
      <c r="Z8" s="216"/>
      <c r="AA8" s="216"/>
      <c r="AB8">
        <f>D8*J8*G8*H8/5</f>
        <v>0</v>
      </c>
      <c r="AC8">
        <f>E8*J8/5*G8*H8</f>
        <v>0</v>
      </c>
    </row>
    <row r="9" spans="1:30" ht="14.5" x14ac:dyDescent="0.35">
      <c r="A9" s="88"/>
      <c r="B9" s="88"/>
      <c r="C9" s="88"/>
      <c r="D9" s="256"/>
      <c r="E9" s="256"/>
      <c r="F9" s="89"/>
      <c r="G9" s="187"/>
      <c r="H9" s="136"/>
      <c r="I9" s="137"/>
      <c r="J9" s="192"/>
      <c r="K9" s="68" t="str">
        <f>IF($B$4="","",IF(W9&lt;&gt;0,"",IF(F9*G9&gt;0,ROUND(+J9/5*$G$5*H9*G9,2),"")))</f>
        <v/>
      </c>
      <c r="L9" s="89"/>
      <c r="M9" s="67" t="str">
        <f t="shared" si="0"/>
        <v/>
      </c>
      <c r="N9" s="189" t="str">
        <f t="shared" ref="N9" si="5">IF(F9*G9&gt;0,+H9*J9,"")</f>
        <v/>
      </c>
      <c r="O9" s="151" t="str">
        <f t="shared" si="1"/>
        <v/>
      </c>
      <c r="P9" s="74" t="str">
        <f t="shared" si="2"/>
        <v/>
      </c>
      <c r="Q9" s="74">
        <f>IF(F9=0,0,IF(F9&gt;12350,1,0))</f>
        <v>0</v>
      </c>
      <c r="R9" s="73">
        <f t="shared" ref="R9" si="6">IF(I9&gt;H9,1,0)</f>
        <v>0</v>
      </c>
      <c r="S9" s="73">
        <f t="shared" si="3"/>
        <v>0</v>
      </c>
      <c r="T9" s="74">
        <f t="shared" si="4"/>
        <v>0</v>
      </c>
      <c r="U9" s="74">
        <f t="shared" ref="U9" si="7">IF(AND(I9&lt;1,L9&gt;0),1,0)</f>
        <v>0</v>
      </c>
      <c r="V9" s="195">
        <f t="shared" ref="V9" si="8">IF(AND(ISBLANK(A9),ISBLANK(F9),ISBLANK(G9),ISBLANK(H9),ISBLANK(I9),ISBLANK(J9),ISBLANK(L9)),0,IF(ISBLANK(B9),1,0))</f>
        <v>0</v>
      </c>
      <c r="W9" s="74">
        <f t="shared" ref="W9:W259" si="9">IF(G9&gt;1,1,0)</f>
        <v>0</v>
      </c>
      <c r="X9" s="74">
        <f>IF(OR(D9="",D9&gt;0),0,1)</f>
        <v>0</v>
      </c>
      <c r="Y9" s="74">
        <f>IF(OR(E9="",E9&gt;0),0,1)</f>
        <v>0</v>
      </c>
      <c r="Z9" s="74">
        <f>IF(OR(D9="",H9="",D9=0,H9=0),0,IF(D9&gt;30,1,0))</f>
        <v>0</v>
      </c>
      <c r="AA9" s="74">
        <f>IF(AND(ISBLANK(A9),ISBLANK(B9),ISBLANK(F9),ISBLANK(G9),ISBLANK(H9),ISBLANK(I9),ISBLANK(J9),ISBLANK(L9)),0,IF(ISBLANK(C9),1,0))</f>
        <v>0</v>
      </c>
      <c r="AB9" s="74">
        <f>D9*J9*G9*H9/5</f>
        <v>0</v>
      </c>
      <c r="AC9" s="74">
        <f t="shared" ref="AC9:AC173" si="10">E9*J9/5*G9*H9</f>
        <v>0</v>
      </c>
    </row>
    <row r="10" spans="1:30" ht="14.5" x14ac:dyDescent="0.35">
      <c r="A10" s="88"/>
      <c r="B10" s="88"/>
      <c r="C10" s="88"/>
      <c r="D10" s="256"/>
      <c r="E10" s="256"/>
      <c r="F10" s="89"/>
      <c r="G10" s="187"/>
      <c r="H10" s="136"/>
      <c r="I10" s="137"/>
      <c r="J10" s="192"/>
      <c r="K10" s="68" t="str">
        <f>IF($B$4="","",IF(W10&lt;&gt;0,"",IF(F10*G10&gt;0,ROUND(+J10/5*$G$5*H10*G10,2),"")))</f>
        <v/>
      </c>
      <c r="L10" s="89"/>
      <c r="M10" s="67" t="str">
        <f t="shared" ref="M10:M260" si="11">IF(F10*G10&gt;0,+F10/G10,"")</f>
        <v/>
      </c>
      <c r="N10" s="189" t="str">
        <f t="shared" ref="N10:N260" si="12">IF(F10*G10&gt;0,+H10*J10,"")</f>
        <v/>
      </c>
      <c r="O10" s="151" t="str">
        <f>IF(AND(F10&gt;0,W10=0),IF(G10&gt;0,+H10*F10,F10)/$G$4*$G$5,"")</f>
        <v/>
      </c>
      <c r="P10" s="74" t="str">
        <f t="shared" si="2"/>
        <v/>
      </c>
      <c r="Q10" s="74">
        <f t="shared" ref="Q10:Q260" si="13">IF(F10=0,0,IF(F10&gt;12350,1,0))</f>
        <v>0</v>
      </c>
      <c r="R10" s="73">
        <f t="shared" ref="R10:R259" si="14">IF(I10&gt;H10,1,0)</f>
        <v>0</v>
      </c>
      <c r="S10" s="73">
        <f t="shared" si="3"/>
        <v>0</v>
      </c>
      <c r="T10" s="74">
        <f>IF(AND(F10&gt;0,K10&lt;&gt;""),IF(OR(K10="",L10&gt;K10),1,0),0)</f>
        <v>0</v>
      </c>
      <c r="U10" s="74">
        <f t="shared" ref="U10:U259" si="15">IF(AND(I10&lt;1,L10&gt;0),1,0)</f>
        <v>0</v>
      </c>
      <c r="V10" s="195">
        <f t="shared" ref="V10:V260" si="16">IF(AND(ISBLANK(A10),ISBLANK(F10),ISBLANK(G10),ISBLANK(H10),ISBLANK(I10),ISBLANK(J10),ISBLANK(L10)),0,IF(ISBLANK(B10),1,0))</f>
        <v>0</v>
      </c>
      <c r="W10" s="74">
        <f t="shared" si="9"/>
        <v>0</v>
      </c>
      <c r="X10" s="74">
        <f t="shared" ref="X10:X172" si="17">IF(OR(D10="",D10&gt;0),0,1)</f>
        <v>0</v>
      </c>
      <c r="Y10" s="74">
        <f t="shared" ref="Y10:Y172" si="18">IF(OR(E10="",E10&gt;0),0,1)</f>
        <v>0</v>
      </c>
      <c r="Z10" s="74">
        <f t="shared" ref="Z10:Z73" si="19">IF(OR(D10="",H10="",D10=0,H10=0),0,IF(D10&gt;30,1,0))</f>
        <v>0</v>
      </c>
      <c r="AA10" s="74">
        <f t="shared" ref="AA10:AA172" si="20">IF(AND(ISBLANK(A10),ISBLANK(B10),ISBLANK(F10),ISBLANK(G10),ISBLANK(H10),ISBLANK(I10),ISBLANK(J10),ISBLANK(L10)),0,IF(ISBLANK(C10),1,0))</f>
        <v>0</v>
      </c>
      <c r="AB10" s="74">
        <f t="shared" ref="AB10:AB174" si="21">D10*J10*G10*H10/5</f>
        <v>0</v>
      </c>
      <c r="AC10" s="74">
        <f t="shared" si="10"/>
        <v>0</v>
      </c>
    </row>
    <row r="11" spans="1:30" ht="14.5" x14ac:dyDescent="0.35">
      <c r="A11" s="88"/>
      <c r="B11" s="88"/>
      <c r="C11" s="88"/>
      <c r="D11" s="256"/>
      <c r="E11" s="256"/>
      <c r="F11" s="89"/>
      <c r="G11" s="187"/>
      <c r="H11" s="136"/>
      <c r="I11" s="137"/>
      <c r="J11" s="192"/>
      <c r="K11" s="68" t="str">
        <f t="shared" ref="K11:K261" si="22">IF($B$4="","",IF(W11&lt;&gt;0,"",IF(F11*G11&gt;0,ROUND(+J11/5*$G$5*H11*G11,2),"")))</f>
        <v/>
      </c>
      <c r="L11" s="89"/>
      <c r="M11" s="67" t="str">
        <f t="shared" si="11"/>
        <v/>
      </c>
      <c r="N11" s="189" t="str">
        <f t="shared" si="12"/>
        <v/>
      </c>
      <c r="O11" s="151" t="str">
        <f t="shared" ref="O11:O261" si="23">IF(AND(F11&gt;0,W11=0),IF(G11&gt;0,+H11*F11,F11)/$G$4*$G$5,"")</f>
        <v/>
      </c>
      <c r="P11" s="74" t="str">
        <f t="shared" si="2"/>
        <v/>
      </c>
      <c r="Q11" s="74">
        <f t="shared" si="13"/>
        <v>0</v>
      </c>
      <c r="R11" s="73">
        <f t="shared" si="14"/>
        <v>0</v>
      </c>
      <c r="S11" s="73">
        <f t="shared" si="3"/>
        <v>0</v>
      </c>
      <c r="T11" s="74">
        <f t="shared" ref="T11:T261" si="24">IF(AND(F11&gt;0,K11&lt;&gt;""),IF(OR(K11="",L11&gt;K11),1,0),0)</f>
        <v>0</v>
      </c>
      <c r="U11" s="74">
        <f t="shared" si="15"/>
        <v>0</v>
      </c>
      <c r="V11" s="195">
        <f t="shared" si="16"/>
        <v>0</v>
      </c>
      <c r="W11" s="74">
        <f t="shared" si="9"/>
        <v>0</v>
      </c>
      <c r="X11" s="74">
        <f t="shared" si="17"/>
        <v>0</v>
      </c>
      <c r="Y11" s="74">
        <f t="shared" si="18"/>
        <v>0</v>
      </c>
      <c r="Z11" s="74">
        <f t="shared" si="19"/>
        <v>0</v>
      </c>
      <c r="AA11" s="74">
        <f t="shared" si="20"/>
        <v>0</v>
      </c>
      <c r="AB11" s="74">
        <f>D11*J11*G11*H11/5</f>
        <v>0</v>
      </c>
      <c r="AC11" s="74">
        <f t="shared" si="10"/>
        <v>0</v>
      </c>
    </row>
    <row r="12" spans="1:30" ht="14.5" x14ac:dyDescent="0.35">
      <c r="A12" s="88"/>
      <c r="B12" s="88"/>
      <c r="C12" s="88"/>
      <c r="D12" s="256"/>
      <c r="E12" s="256"/>
      <c r="F12" s="89"/>
      <c r="G12" s="187"/>
      <c r="H12" s="136"/>
      <c r="I12" s="137"/>
      <c r="J12" s="192"/>
      <c r="K12" s="68" t="str">
        <f t="shared" si="22"/>
        <v/>
      </c>
      <c r="L12" s="89"/>
      <c r="M12" s="67" t="str">
        <f t="shared" si="11"/>
        <v/>
      </c>
      <c r="N12" s="189" t="str">
        <f t="shared" si="12"/>
        <v/>
      </c>
      <c r="O12" s="151" t="str">
        <f t="shared" si="23"/>
        <v/>
      </c>
      <c r="P12" s="74" t="str">
        <f t="shared" si="2"/>
        <v/>
      </c>
      <c r="Q12" s="74">
        <f t="shared" si="13"/>
        <v>0</v>
      </c>
      <c r="R12" s="73">
        <f t="shared" si="14"/>
        <v>0</v>
      </c>
      <c r="S12" s="73">
        <f t="shared" si="3"/>
        <v>0</v>
      </c>
      <c r="T12" s="74">
        <f t="shared" si="24"/>
        <v>0</v>
      </c>
      <c r="U12" s="74">
        <f t="shared" si="15"/>
        <v>0</v>
      </c>
      <c r="V12" s="195">
        <f t="shared" si="16"/>
        <v>0</v>
      </c>
      <c r="W12" s="74">
        <f t="shared" si="9"/>
        <v>0</v>
      </c>
      <c r="X12" s="74">
        <f t="shared" si="17"/>
        <v>0</v>
      </c>
      <c r="Y12" s="74">
        <f t="shared" si="18"/>
        <v>0</v>
      </c>
      <c r="Z12" s="74">
        <f t="shared" si="19"/>
        <v>0</v>
      </c>
      <c r="AA12" s="74">
        <f t="shared" si="20"/>
        <v>0</v>
      </c>
      <c r="AB12" s="74">
        <f t="shared" si="21"/>
        <v>0</v>
      </c>
      <c r="AC12" s="74">
        <f t="shared" si="10"/>
        <v>0</v>
      </c>
    </row>
    <row r="13" spans="1:30" ht="14.5" x14ac:dyDescent="0.35">
      <c r="A13" s="88"/>
      <c r="B13" s="88"/>
      <c r="C13" s="88"/>
      <c r="D13" s="256"/>
      <c r="E13" s="256"/>
      <c r="F13" s="89"/>
      <c r="G13" s="187"/>
      <c r="H13" s="136"/>
      <c r="I13" s="137"/>
      <c r="J13" s="192"/>
      <c r="K13" s="68" t="str">
        <f t="shared" si="22"/>
        <v/>
      </c>
      <c r="L13" s="89"/>
      <c r="M13" s="67" t="str">
        <f t="shared" si="11"/>
        <v/>
      </c>
      <c r="N13" s="189" t="str">
        <f t="shared" si="12"/>
        <v/>
      </c>
      <c r="O13" s="151" t="str">
        <f t="shared" si="23"/>
        <v/>
      </c>
      <c r="P13" s="74" t="str">
        <f t="shared" si="2"/>
        <v/>
      </c>
      <c r="Q13" s="74">
        <f t="shared" si="13"/>
        <v>0</v>
      </c>
      <c r="R13" s="73">
        <f t="shared" si="14"/>
        <v>0</v>
      </c>
      <c r="S13" s="73">
        <f t="shared" si="3"/>
        <v>0</v>
      </c>
      <c r="T13" s="74">
        <f t="shared" si="24"/>
        <v>0</v>
      </c>
      <c r="U13" s="74">
        <f t="shared" si="15"/>
        <v>0</v>
      </c>
      <c r="V13" s="195">
        <f t="shared" si="16"/>
        <v>0</v>
      </c>
      <c r="W13" s="74">
        <f t="shared" si="9"/>
        <v>0</v>
      </c>
      <c r="X13" s="74">
        <f t="shared" si="17"/>
        <v>0</v>
      </c>
      <c r="Y13" s="74">
        <f t="shared" si="18"/>
        <v>0</v>
      </c>
      <c r="Z13" s="74">
        <f t="shared" si="19"/>
        <v>0</v>
      </c>
      <c r="AA13" s="74">
        <f t="shared" si="20"/>
        <v>0</v>
      </c>
      <c r="AB13" s="74">
        <f t="shared" si="21"/>
        <v>0</v>
      </c>
      <c r="AC13" s="74">
        <f t="shared" si="10"/>
        <v>0</v>
      </c>
    </row>
    <row r="14" spans="1:30" ht="14.5" x14ac:dyDescent="0.35">
      <c r="A14" s="88"/>
      <c r="B14" s="88"/>
      <c r="C14" s="88"/>
      <c r="D14" s="256"/>
      <c r="E14" s="256"/>
      <c r="F14" s="89"/>
      <c r="G14" s="187"/>
      <c r="H14" s="136"/>
      <c r="I14" s="137"/>
      <c r="J14" s="192"/>
      <c r="K14" s="68" t="str">
        <f t="shared" si="22"/>
        <v/>
      </c>
      <c r="L14" s="89"/>
      <c r="M14" s="67" t="str">
        <f t="shared" si="11"/>
        <v/>
      </c>
      <c r="N14" s="189" t="str">
        <f t="shared" si="12"/>
        <v/>
      </c>
      <c r="O14" s="151" t="str">
        <f t="shared" si="23"/>
        <v/>
      </c>
      <c r="P14" s="74" t="str">
        <f t="shared" si="2"/>
        <v/>
      </c>
      <c r="Q14" s="74">
        <f t="shared" si="13"/>
        <v>0</v>
      </c>
      <c r="R14" s="73">
        <f t="shared" si="14"/>
        <v>0</v>
      </c>
      <c r="S14" s="73">
        <f t="shared" si="3"/>
        <v>0</v>
      </c>
      <c r="T14" s="74">
        <f t="shared" si="24"/>
        <v>0</v>
      </c>
      <c r="U14" s="74">
        <f t="shared" si="15"/>
        <v>0</v>
      </c>
      <c r="V14" s="195">
        <f t="shared" si="16"/>
        <v>0</v>
      </c>
      <c r="W14" s="74">
        <f t="shared" si="9"/>
        <v>0</v>
      </c>
      <c r="X14" s="74">
        <f t="shared" si="17"/>
        <v>0</v>
      </c>
      <c r="Y14" s="74">
        <f t="shared" si="18"/>
        <v>0</v>
      </c>
      <c r="Z14" s="74">
        <f t="shared" si="19"/>
        <v>0</v>
      </c>
      <c r="AA14" s="74">
        <f t="shared" si="20"/>
        <v>0</v>
      </c>
      <c r="AB14" s="74">
        <f t="shared" si="21"/>
        <v>0</v>
      </c>
      <c r="AC14" s="74">
        <f t="shared" si="10"/>
        <v>0</v>
      </c>
    </row>
    <row r="15" spans="1:30" ht="14.5" x14ac:dyDescent="0.35">
      <c r="A15" s="88"/>
      <c r="B15" s="88"/>
      <c r="C15" s="88"/>
      <c r="D15" s="256"/>
      <c r="E15" s="256"/>
      <c r="F15" s="89"/>
      <c r="G15" s="187"/>
      <c r="H15" s="136"/>
      <c r="I15" s="137"/>
      <c r="J15" s="192"/>
      <c r="K15" s="68" t="str">
        <f t="shared" si="22"/>
        <v/>
      </c>
      <c r="L15" s="89"/>
      <c r="M15" s="67" t="str">
        <f t="shared" si="11"/>
        <v/>
      </c>
      <c r="N15" s="189" t="str">
        <f t="shared" si="12"/>
        <v/>
      </c>
      <c r="O15" s="151" t="str">
        <f t="shared" si="23"/>
        <v/>
      </c>
      <c r="P15" s="74" t="str">
        <f t="shared" si="2"/>
        <v/>
      </c>
      <c r="Q15" s="74">
        <f t="shared" si="13"/>
        <v>0</v>
      </c>
      <c r="R15" s="73">
        <f t="shared" si="14"/>
        <v>0</v>
      </c>
      <c r="S15" s="73">
        <f t="shared" si="3"/>
        <v>0</v>
      </c>
      <c r="T15" s="74">
        <f t="shared" si="24"/>
        <v>0</v>
      </c>
      <c r="U15" s="74">
        <f t="shared" si="15"/>
        <v>0</v>
      </c>
      <c r="V15" s="195">
        <f t="shared" si="16"/>
        <v>0</v>
      </c>
      <c r="W15" s="74">
        <f t="shared" si="9"/>
        <v>0</v>
      </c>
      <c r="X15" s="74">
        <f t="shared" si="17"/>
        <v>0</v>
      </c>
      <c r="Y15" s="74">
        <f t="shared" si="18"/>
        <v>0</v>
      </c>
      <c r="Z15" s="74">
        <f t="shared" si="19"/>
        <v>0</v>
      </c>
      <c r="AA15" s="74">
        <f t="shared" si="20"/>
        <v>0</v>
      </c>
      <c r="AB15" s="74">
        <f t="shared" si="21"/>
        <v>0</v>
      </c>
      <c r="AC15" s="74">
        <f t="shared" si="10"/>
        <v>0</v>
      </c>
    </row>
    <row r="16" spans="1:30" ht="14.5" x14ac:dyDescent="0.35">
      <c r="A16" s="88"/>
      <c r="B16" s="88"/>
      <c r="C16" s="88"/>
      <c r="D16" s="256"/>
      <c r="E16" s="256"/>
      <c r="F16" s="89"/>
      <c r="G16" s="187"/>
      <c r="H16" s="136"/>
      <c r="I16" s="137"/>
      <c r="J16" s="192"/>
      <c r="K16" s="68" t="str">
        <f t="shared" si="22"/>
        <v/>
      </c>
      <c r="L16" s="89"/>
      <c r="M16" s="67" t="str">
        <f t="shared" si="11"/>
        <v/>
      </c>
      <c r="N16" s="189" t="str">
        <f t="shared" si="12"/>
        <v/>
      </c>
      <c r="O16" s="151" t="str">
        <f t="shared" si="23"/>
        <v/>
      </c>
      <c r="P16" s="74" t="str">
        <f t="shared" si="2"/>
        <v/>
      </c>
      <c r="Q16" s="74">
        <f t="shared" si="13"/>
        <v>0</v>
      </c>
      <c r="R16" s="73">
        <f t="shared" si="14"/>
        <v>0</v>
      </c>
      <c r="S16" s="73">
        <f t="shared" si="3"/>
        <v>0</v>
      </c>
      <c r="T16" s="74">
        <f t="shared" si="24"/>
        <v>0</v>
      </c>
      <c r="U16" s="74">
        <f t="shared" si="15"/>
        <v>0</v>
      </c>
      <c r="V16" s="195">
        <f t="shared" si="16"/>
        <v>0</v>
      </c>
      <c r="W16" s="74">
        <f t="shared" si="9"/>
        <v>0</v>
      </c>
      <c r="X16" s="74">
        <f t="shared" si="17"/>
        <v>0</v>
      </c>
      <c r="Y16" s="74">
        <f t="shared" si="18"/>
        <v>0</v>
      </c>
      <c r="Z16" s="74">
        <f t="shared" si="19"/>
        <v>0</v>
      </c>
      <c r="AA16" s="74">
        <f t="shared" si="20"/>
        <v>0</v>
      </c>
      <c r="AB16" s="74">
        <f t="shared" si="21"/>
        <v>0</v>
      </c>
      <c r="AC16" s="74">
        <f t="shared" si="10"/>
        <v>0</v>
      </c>
    </row>
    <row r="17" spans="1:29" ht="14.5" x14ac:dyDescent="0.35">
      <c r="A17" s="88"/>
      <c r="B17" s="88"/>
      <c r="C17" s="88"/>
      <c r="D17" s="256"/>
      <c r="E17" s="256"/>
      <c r="F17" s="89"/>
      <c r="G17" s="187"/>
      <c r="H17" s="136"/>
      <c r="I17" s="137"/>
      <c r="J17" s="192"/>
      <c r="K17" s="68" t="str">
        <f t="shared" si="22"/>
        <v/>
      </c>
      <c r="L17" s="89"/>
      <c r="M17" s="67" t="str">
        <f t="shared" si="11"/>
        <v/>
      </c>
      <c r="N17" s="189" t="str">
        <f t="shared" si="12"/>
        <v/>
      </c>
      <c r="O17" s="151" t="str">
        <f t="shared" si="23"/>
        <v/>
      </c>
      <c r="P17" s="74" t="str">
        <f t="shared" si="2"/>
        <v/>
      </c>
      <c r="Q17" s="74">
        <f t="shared" si="13"/>
        <v>0</v>
      </c>
      <c r="R17" s="73">
        <f t="shared" si="14"/>
        <v>0</v>
      </c>
      <c r="S17" s="73">
        <f t="shared" si="3"/>
        <v>0</v>
      </c>
      <c r="T17" s="74">
        <f t="shared" si="24"/>
        <v>0</v>
      </c>
      <c r="U17" s="74">
        <f t="shared" si="15"/>
        <v>0</v>
      </c>
      <c r="V17" s="195">
        <f t="shared" si="16"/>
        <v>0</v>
      </c>
      <c r="W17" s="74">
        <f t="shared" si="9"/>
        <v>0</v>
      </c>
      <c r="X17" s="74">
        <f t="shared" si="17"/>
        <v>0</v>
      </c>
      <c r="Y17" s="74">
        <f t="shared" si="18"/>
        <v>0</v>
      </c>
      <c r="Z17" s="74">
        <f t="shared" si="19"/>
        <v>0</v>
      </c>
      <c r="AA17" s="74">
        <f t="shared" si="20"/>
        <v>0</v>
      </c>
      <c r="AB17" s="74">
        <f t="shared" si="21"/>
        <v>0</v>
      </c>
      <c r="AC17" s="74">
        <f t="shared" si="10"/>
        <v>0</v>
      </c>
    </row>
    <row r="18" spans="1:29" ht="14.5" x14ac:dyDescent="0.35">
      <c r="A18" s="88"/>
      <c r="B18" s="88"/>
      <c r="C18" s="88"/>
      <c r="D18" s="256"/>
      <c r="E18" s="256"/>
      <c r="F18" s="89"/>
      <c r="G18" s="187"/>
      <c r="H18" s="136"/>
      <c r="I18" s="137"/>
      <c r="J18" s="192"/>
      <c r="K18" s="68" t="str">
        <f t="shared" si="22"/>
        <v/>
      </c>
      <c r="L18" s="89"/>
      <c r="M18" s="67" t="str">
        <f t="shared" si="11"/>
        <v/>
      </c>
      <c r="N18" s="189" t="str">
        <f t="shared" si="12"/>
        <v/>
      </c>
      <c r="O18" s="151" t="str">
        <f t="shared" si="23"/>
        <v/>
      </c>
      <c r="P18" s="74" t="str">
        <f t="shared" si="2"/>
        <v/>
      </c>
      <c r="Q18" s="74">
        <f t="shared" si="13"/>
        <v>0</v>
      </c>
      <c r="R18" s="73">
        <f t="shared" si="14"/>
        <v>0</v>
      </c>
      <c r="S18" s="73">
        <f t="shared" si="3"/>
        <v>0</v>
      </c>
      <c r="T18" s="74">
        <f t="shared" si="24"/>
        <v>0</v>
      </c>
      <c r="U18" s="74">
        <f t="shared" si="15"/>
        <v>0</v>
      </c>
      <c r="V18" s="195">
        <f t="shared" si="16"/>
        <v>0</v>
      </c>
      <c r="W18" s="74">
        <f t="shared" si="9"/>
        <v>0</v>
      </c>
      <c r="X18" s="74">
        <f t="shared" si="17"/>
        <v>0</v>
      </c>
      <c r="Y18" s="74">
        <f t="shared" si="18"/>
        <v>0</v>
      </c>
      <c r="Z18" s="74">
        <f t="shared" si="19"/>
        <v>0</v>
      </c>
      <c r="AA18" s="74">
        <f t="shared" si="20"/>
        <v>0</v>
      </c>
      <c r="AB18" s="74">
        <f t="shared" si="21"/>
        <v>0</v>
      </c>
      <c r="AC18" s="74">
        <f t="shared" si="10"/>
        <v>0</v>
      </c>
    </row>
    <row r="19" spans="1:29" ht="14.5" x14ac:dyDescent="0.35">
      <c r="A19" s="88"/>
      <c r="B19" s="88"/>
      <c r="C19" s="88"/>
      <c r="D19" s="256"/>
      <c r="E19" s="256"/>
      <c r="F19" s="89"/>
      <c r="G19" s="187"/>
      <c r="H19" s="136"/>
      <c r="I19" s="137"/>
      <c r="J19" s="192"/>
      <c r="K19" s="68" t="str">
        <f t="shared" si="22"/>
        <v/>
      </c>
      <c r="L19" s="89"/>
      <c r="M19" s="67" t="str">
        <f t="shared" si="11"/>
        <v/>
      </c>
      <c r="N19" s="189" t="str">
        <f t="shared" si="12"/>
        <v/>
      </c>
      <c r="O19" s="151" t="str">
        <f t="shared" si="23"/>
        <v/>
      </c>
      <c r="P19" s="74" t="str">
        <f t="shared" si="2"/>
        <v/>
      </c>
      <c r="Q19" s="74">
        <f t="shared" si="13"/>
        <v>0</v>
      </c>
      <c r="R19" s="73">
        <f t="shared" si="14"/>
        <v>0</v>
      </c>
      <c r="S19" s="73">
        <f t="shared" si="3"/>
        <v>0</v>
      </c>
      <c r="T19" s="74">
        <f t="shared" si="24"/>
        <v>0</v>
      </c>
      <c r="U19" s="74">
        <f t="shared" si="15"/>
        <v>0</v>
      </c>
      <c r="V19" s="195">
        <f t="shared" si="16"/>
        <v>0</v>
      </c>
      <c r="W19" s="74">
        <f t="shared" si="9"/>
        <v>0</v>
      </c>
      <c r="X19" s="74">
        <f t="shared" si="17"/>
        <v>0</v>
      </c>
      <c r="Y19" s="74">
        <f t="shared" si="18"/>
        <v>0</v>
      </c>
      <c r="Z19" s="74">
        <f t="shared" si="19"/>
        <v>0</v>
      </c>
      <c r="AA19" s="74">
        <f t="shared" si="20"/>
        <v>0</v>
      </c>
      <c r="AB19" s="74">
        <f t="shared" si="21"/>
        <v>0</v>
      </c>
      <c r="AC19" s="74">
        <f t="shared" si="10"/>
        <v>0</v>
      </c>
    </row>
    <row r="20" spans="1:29" ht="14.5" x14ac:dyDescent="0.35">
      <c r="A20" s="88"/>
      <c r="B20" s="88"/>
      <c r="C20" s="88"/>
      <c r="D20" s="256"/>
      <c r="E20" s="256"/>
      <c r="F20" s="89"/>
      <c r="G20" s="187"/>
      <c r="H20" s="136"/>
      <c r="I20" s="137"/>
      <c r="J20" s="192"/>
      <c r="K20" s="68" t="str">
        <f t="shared" si="22"/>
        <v/>
      </c>
      <c r="L20" s="89"/>
      <c r="M20" s="67" t="str">
        <f t="shared" si="11"/>
        <v/>
      </c>
      <c r="N20" s="189" t="str">
        <f t="shared" si="12"/>
        <v/>
      </c>
      <c r="O20" s="151" t="str">
        <f t="shared" si="23"/>
        <v/>
      </c>
      <c r="P20" s="74" t="str">
        <f t="shared" si="2"/>
        <v/>
      </c>
      <c r="Q20" s="74">
        <f t="shared" si="13"/>
        <v>0</v>
      </c>
      <c r="R20" s="73">
        <f t="shared" si="14"/>
        <v>0</v>
      </c>
      <c r="S20" s="73">
        <f t="shared" si="3"/>
        <v>0</v>
      </c>
      <c r="T20" s="74">
        <f t="shared" si="24"/>
        <v>0</v>
      </c>
      <c r="U20" s="74">
        <f t="shared" si="15"/>
        <v>0</v>
      </c>
      <c r="V20" s="195">
        <f t="shared" si="16"/>
        <v>0</v>
      </c>
      <c r="W20" s="74">
        <f t="shared" si="9"/>
        <v>0</v>
      </c>
      <c r="X20" s="74">
        <f t="shared" si="17"/>
        <v>0</v>
      </c>
      <c r="Y20" s="74">
        <f t="shared" si="18"/>
        <v>0</v>
      </c>
      <c r="Z20" s="74">
        <f t="shared" si="19"/>
        <v>0</v>
      </c>
      <c r="AA20" s="74">
        <f t="shared" si="20"/>
        <v>0</v>
      </c>
      <c r="AB20" s="74">
        <f t="shared" si="21"/>
        <v>0</v>
      </c>
      <c r="AC20" s="74">
        <f t="shared" si="10"/>
        <v>0</v>
      </c>
    </row>
    <row r="21" spans="1:29" ht="14.5" x14ac:dyDescent="0.35">
      <c r="A21" s="88"/>
      <c r="B21" s="88"/>
      <c r="C21" s="88"/>
      <c r="D21" s="256"/>
      <c r="E21" s="256"/>
      <c r="F21" s="89"/>
      <c r="G21" s="187"/>
      <c r="H21" s="136"/>
      <c r="I21" s="137"/>
      <c r="J21" s="192"/>
      <c r="K21" s="68" t="str">
        <f t="shared" si="22"/>
        <v/>
      </c>
      <c r="L21" s="89"/>
      <c r="M21" s="67" t="str">
        <f t="shared" si="11"/>
        <v/>
      </c>
      <c r="N21" s="189" t="str">
        <f t="shared" si="12"/>
        <v/>
      </c>
      <c r="O21" s="151" t="str">
        <f t="shared" si="23"/>
        <v/>
      </c>
      <c r="P21" s="74" t="str">
        <f t="shared" si="2"/>
        <v/>
      </c>
      <c r="Q21" s="74">
        <f t="shared" si="13"/>
        <v>0</v>
      </c>
      <c r="R21" s="73">
        <f t="shared" si="14"/>
        <v>0</v>
      </c>
      <c r="S21" s="73">
        <f t="shared" si="3"/>
        <v>0</v>
      </c>
      <c r="T21" s="74">
        <f t="shared" si="24"/>
        <v>0</v>
      </c>
      <c r="U21" s="74">
        <f t="shared" si="15"/>
        <v>0</v>
      </c>
      <c r="V21" s="195">
        <f t="shared" si="16"/>
        <v>0</v>
      </c>
      <c r="W21" s="74">
        <f t="shared" si="9"/>
        <v>0</v>
      </c>
      <c r="X21" s="74">
        <f t="shared" si="17"/>
        <v>0</v>
      </c>
      <c r="Y21" s="74">
        <f t="shared" si="18"/>
        <v>0</v>
      </c>
      <c r="Z21" s="74">
        <f t="shared" si="19"/>
        <v>0</v>
      </c>
      <c r="AA21" s="74">
        <f t="shared" si="20"/>
        <v>0</v>
      </c>
      <c r="AB21" s="74">
        <f t="shared" si="21"/>
        <v>0</v>
      </c>
      <c r="AC21" s="74">
        <f t="shared" si="10"/>
        <v>0</v>
      </c>
    </row>
    <row r="22" spans="1:29" ht="14.5" x14ac:dyDescent="0.35">
      <c r="A22" s="88"/>
      <c r="B22" s="88"/>
      <c r="C22" s="88"/>
      <c r="D22" s="256"/>
      <c r="E22" s="256"/>
      <c r="F22" s="89"/>
      <c r="G22" s="187"/>
      <c r="H22" s="136"/>
      <c r="I22" s="137"/>
      <c r="J22" s="192"/>
      <c r="K22" s="68" t="str">
        <f t="shared" si="22"/>
        <v/>
      </c>
      <c r="L22" s="89"/>
      <c r="M22" s="67" t="str">
        <f t="shared" si="11"/>
        <v/>
      </c>
      <c r="N22" s="189" t="str">
        <f t="shared" si="12"/>
        <v/>
      </c>
      <c r="O22" s="151" t="str">
        <f t="shared" si="23"/>
        <v/>
      </c>
      <c r="P22" s="74" t="str">
        <f t="shared" si="2"/>
        <v/>
      </c>
      <c r="Q22" s="74">
        <f t="shared" si="13"/>
        <v>0</v>
      </c>
      <c r="R22" s="73">
        <f t="shared" si="14"/>
        <v>0</v>
      </c>
      <c r="S22" s="73">
        <f t="shared" si="3"/>
        <v>0</v>
      </c>
      <c r="T22" s="74">
        <f t="shared" si="24"/>
        <v>0</v>
      </c>
      <c r="U22" s="74">
        <f t="shared" si="15"/>
        <v>0</v>
      </c>
      <c r="V22" s="195">
        <f t="shared" si="16"/>
        <v>0</v>
      </c>
      <c r="W22" s="74">
        <f t="shared" si="9"/>
        <v>0</v>
      </c>
      <c r="X22" s="74">
        <f t="shared" si="17"/>
        <v>0</v>
      </c>
      <c r="Y22" s="74">
        <f t="shared" si="18"/>
        <v>0</v>
      </c>
      <c r="Z22" s="74">
        <f t="shared" si="19"/>
        <v>0</v>
      </c>
      <c r="AA22" s="74">
        <f t="shared" si="20"/>
        <v>0</v>
      </c>
      <c r="AB22" s="74">
        <f t="shared" si="21"/>
        <v>0</v>
      </c>
      <c r="AC22" s="74">
        <f t="shared" si="10"/>
        <v>0</v>
      </c>
    </row>
    <row r="23" spans="1:29" ht="14.5" x14ac:dyDescent="0.35">
      <c r="A23" s="88"/>
      <c r="B23" s="88"/>
      <c r="C23" s="88"/>
      <c r="D23" s="256"/>
      <c r="E23" s="256"/>
      <c r="F23" s="89"/>
      <c r="G23" s="187"/>
      <c r="H23" s="136"/>
      <c r="I23" s="137"/>
      <c r="J23" s="192"/>
      <c r="K23" s="68" t="str">
        <f t="shared" si="22"/>
        <v/>
      </c>
      <c r="L23" s="89"/>
      <c r="M23" s="67" t="str">
        <f t="shared" si="11"/>
        <v/>
      </c>
      <c r="N23" s="189" t="str">
        <f t="shared" si="12"/>
        <v/>
      </c>
      <c r="O23" s="151" t="str">
        <f t="shared" si="23"/>
        <v/>
      </c>
      <c r="P23" s="74" t="str">
        <f t="shared" si="2"/>
        <v/>
      </c>
      <c r="Q23" s="74">
        <f t="shared" si="13"/>
        <v>0</v>
      </c>
      <c r="R23" s="73">
        <f t="shared" si="14"/>
        <v>0</v>
      </c>
      <c r="S23" s="73">
        <f t="shared" si="3"/>
        <v>0</v>
      </c>
      <c r="T23" s="74">
        <f t="shared" si="24"/>
        <v>0</v>
      </c>
      <c r="U23" s="74">
        <f t="shared" si="15"/>
        <v>0</v>
      </c>
      <c r="V23" s="195">
        <f t="shared" si="16"/>
        <v>0</v>
      </c>
      <c r="W23" s="74">
        <f t="shared" si="9"/>
        <v>0</v>
      </c>
      <c r="X23" s="74">
        <f t="shared" si="17"/>
        <v>0</v>
      </c>
      <c r="Y23" s="74">
        <f t="shared" si="18"/>
        <v>0</v>
      </c>
      <c r="Z23" s="74">
        <f t="shared" si="19"/>
        <v>0</v>
      </c>
      <c r="AA23" s="74">
        <f t="shared" si="20"/>
        <v>0</v>
      </c>
      <c r="AB23" s="74">
        <f t="shared" si="21"/>
        <v>0</v>
      </c>
      <c r="AC23" s="74">
        <f t="shared" si="10"/>
        <v>0</v>
      </c>
    </row>
    <row r="24" spans="1:29" ht="14.5" x14ac:dyDescent="0.35">
      <c r="A24" s="88"/>
      <c r="B24" s="88"/>
      <c r="C24" s="88"/>
      <c r="D24" s="256"/>
      <c r="E24" s="256"/>
      <c r="F24" s="89"/>
      <c r="G24" s="187"/>
      <c r="H24" s="136"/>
      <c r="I24" s="137"/>
      <c r="J24" s="192"/>
      <c r="K24" s="68" t="str">
        <f t="shared" si="22"/>
        <v/>
      </c>
      <c r="L24" s="89"/>
      <c r="M24" s="67" t="str">
        <f t="shared" si="11"/>
        <v/>
      </c>
      <c r="N24" s="189" t="str">
        <f t="shared" si="12"/>
        <v/>
      </c>
      <c r="O24" s="151" t="str">
        <f t="shared" si="23"/>
        <v/>
      </c>
      <c r="P24" s="74" t="str">
        <f t="shared" si="2"/>
        <v/>
      </c>
      <c r="Q24" s="74">
        <f t="shared" si="13"/>
        <v>0</v>
      </c>
      <c r="R24" s="73">
        <f t="shared" si="14"/>
        <v>0</v>
      </c>
      <c r="S24" s="73">
        <f t="shared" si="3"/>
        <v>0</v>
      </c>
      <c r="T24" s="74">
        <f t="shared" si="24"/>
        <v>0</v>
      </c>
      <c r="U24" s="74">
        <f t="shared" si="15"/>
        <v>0</v>
      </c>
      <c r="V24" s="195">
        <f t="shared" si="16"/>
        <v>0</v>
      </c>
      <c r="W24" s="74">
        <f t="shared" si="9"/>
        <v>0</v>
      </c>
      <c r="X24" s="74">
        <f t="shared" si="17"/>
        <v>0</v>
      </c>
      <c r="Y24" s="74">
        <f t="shared" si="18"/>
        <v>0</v>
      </c>
      <c r="Z24" s="74">
        <f t="shared" si="19"/>
        <v>0</v>
      </c>
      <c r="AA24" s="74">
        <f t="shared" si="20"/>
        <v>0</v>
      </c>
      <c r="AB24" s="74">
        <f t="shared" si="21"/>
        <v>0</v>
      </c>
      <c r="AC24" s="74">
        <f t="shared" si="10"/>
        <v>0</v>
      </c>
    </row>
    <row r="25" spans="1:29" ht="14.5" x14ac:dyDescent="0.35">
      <c r="A25" s="88"/>
      <c r="B25" s="88"/>
      <c r="C25" s="88"/>
      <c r="D25" s="256"/>
      <c r="E25" s="256"/>
      <c r="F25" s="89"/>
      <c r="G25" s="187"/>
      <c r="H25" s="136"/>
      <c r="I25" s="137"/>
      <c r="J25" s="192"/>
      <c r="K25" s="68" t="str">
        <f t="shared" si="22"/>
        <v/>
      </c>
      <c r="L25" s="89"/>
      <c r="M25" s="67" t="str">
        <f t="shared" si="11"/>
        <v/>
      </c>
      <c r="N25" s="189" t="str">
        <f t="shared" si="12"/>
        <v/>
      </c>
      <c r="O25" s="151" t="str">
        <f t="shared" si="23"/>
        <v/>
      </c>
      <c r="P25" s="74" t="str">
        <f t="shared" si="2"/>
        <v/>
      </c>
      <c r="Q25" s="74">
        <f t="shared" si="13"/>
        <v>0</v>
      </c>
      <c r="R25" s="73">
        <f t="shared" si="14"/>
        <v>0</v>
      </c>
      <c r="S25" s="73">
        <f t="shared" si="3"/>
        <v>0</v>
      </c>
      <c r="T25" s="74">
        <f t="shared" si="24"/>
        <v>0</v>
      </c>
      <c r="U25" s="74">
        <f t="shared" si="15"/>
        <v>0</v>
      </c>
      <c r="V25" s="195">
        <f t="shared" si="16"/>
        <v>0</v>
      </c>
      <c r="W25" s="74">
        <f t="shared" si="9"/>
        <v>0</v>
      </c>
      <c r="X25" s="74">
        <f t="shared" si="17"/>
        <v>0</v>
      </c>
      <c r="Y25" s="74">
        <f t="shared" si="18"/>
        <v>0</v>
      </c>
      <c r="Z25" s="74">
        <f t="shared" si="19"/>
        <v>0</v>
      </c>
      <c r="AA25" s="74">
        <f t="shared" si="20"/>
        <v>0</v>
      </c>
      <c r="AB25" s="74">
        <f t="shared" si="21"/>
        <v>0</v>
      </c>
      <c r="AC25" s="74">
        <f t="shared" si="10"/>
        <v>0</v>
      </c>
    </row>
    <row r="26" spans="1:29" ht="14.5" x14ac:dyDescent="0.35">
      <c r="A26" s="88"/>
      <c r="B26" s="88"/>
      <c r="C26" s="88"/>
      <c r="D26" s="256"/>
      <c r="E26" s="256"/>
      <c r="F26" s="89"/>
      <c r="G26" s="187"/>
      <c r="H26" s="136"/>
      <c r="I26" s="137"/>
      <c r="J26" s="192"/>
      <c r="K26" s="68" t="str">
        <f t="shared" si="22"/>
        <v/>
      </c>
      <c r="L26" s="89"/>
      <c r="M26" s="67" t="str">
        <f t="shared" si="11"/>
        <v/>
      </c>
      <c r="N26" s="189" t="str">
        <f t="shared" si="12"/>
        <v/>
      </c>
      <c r="O26" s="151" t="str">
        <f t="shared" si="23"/>
        <v/>
      </c>
      <c r="P26" s="74" t="str">
        <f t="shared" si="2"/>
        <v/>
      </c>
      <c r="Q26" s="74">
        <f t="shared" si="13"/>
        <v>0</v>
      </c>
      <c r="R26" s="73">
        <f t="shared" si="14"/>
        <v>0</v>
      </c>
      <c r="S26" s="73">
        <f t="shared" si="3"/>
        <v>0</v>
      </c>
      <c r="T26" s="74">
        <f t="shared" si="24"/>
        <v>0</v>
      </c>
      <c r="U26" s="74">
        <f t="shared" si="15"/>
        <v>0</v>
      </c>
      <c r="V26" s="195">
        <f t="shared" si="16"/>
        <v>0</v>
      </c>
      <c r="W26" s="74">
        <f t="shared" si="9"/>
        <v>0</v>
      </c>
      <c r="X26" s="74">
        <f t="shared" si="17"/>
        <v>0</v>
      </c>
      <c r="Y26" s="74">
        <f t="shared" si="18"/>
        <v>0</v>
      </c>
      <c r="Z26" s="74">
        <f t="shared" si="19"/>
        <v>0</v>
      </c>
      <c r="AA26" s="74">
        <f t="shared" si="20"/>
        <v>0</v>
      </c>
      <c r="AB26" s="74">
        <f t="shared" si="21"/>
        <v>0</v>
      </c>
      <c r="AC26" s="74">
        <f t="shared" si="10"/>
        <v>0</v>
      </c>
    </row>
    <row r="27" spans="1:29" ht="14.5" x14ac:dyDescent="0.35">
      <c r="A27" s="88"/>
      <c r="B27" s="88"/>
      <c r="C27" s="88"/>
      <c r="D27" s="256"/>
      <c r="E27" s="256"/>
      <c r="F27" s="89"/>
      <c r="G27" s="187"/>
      <c r="H27" s="136"/>
      <c r="I27" s="137"/>
      <c r="J27" s="192"/>
      <c r="K27" s="68" t="str">
        <f t="shared" si="22"/>
        <v/>
      </c>
      <c r="L27" s="89"/>
      <c r="M27" s="67" t="str">
        <f t="shared" si="11"/>
        <v/>
      </c>
      <c r="N27" s="189" t="str">
        <f t="shared" si="12"/>
        <v/>
      </c>
      <c r="O27" s="151" t="str">
        <f t="shared" si="23"/>
        <v/>
      </c>
      <c r="P27" s="74" t="str">
        <f t="shared" si="2"/>
        <v/>
      </c>
      <c r="Q27" s="74">
        <f t="shared" si="13"/>
        <v>0</v>
      </c>
      <c r="R27" s="73">
        <f t="shared" si="14"/>
        <v>0</v>
      </c>
      <c r="S27" s="73">
        <f t="shared" si="3"/>
        <v>0</v>
      </c>
      <c r="T27" s="74">
        <f t="shared" si="24"/>
        <v>0</v>
      </c>
      <c r="U27" s="74">
        <f t="shared" si="15"/>
        <v>0</v>
      </c>
      <c r="V27" s="195">
        <f t="shared" si="16"/>
        <v>0</v>
      </c>
      <c r="W27" s="74">
        <f t="shared" si="9"/>
        <v>0</v>
      </c>
      <c r="X27" s="74">
        <f t="shared" si="17"/>
        <v>0</v>
      </c>
      <c r="Y27" s="74">
        <f t="shared" si="18"/>
        <v>0</v>
      </c>
      <c r="Z27" s="74">
        <f t="shared" si="19"/>
        <v>0</v>
      </c>
      <c r="AA27" s="74">
        <f t="shared" si="20"/>
        <v>0</v>
      </c>
      <c r="AB27" s="74">
        <f t="shared" si="21"/>
        <v>0</v>
      </c>
      <c r="AC27" s="74">
        <f t="shared" si="10"/>
        <v>0</v>
      </c>
    </row>
    <row r="28" spans="1:29" ht="14.5" x14ac:dyDescent="0.35">
      <c r="A28" s="88"/>
      <c r="B28" s="88"/>
      <c r="C28" s="88"/>
      <c r="D28" s="256"/>
      <c r="E28" s="256"/>
      <c r="F28" s="89"/>
      <c r="G28" s="187"/>
      <c r="H28" s="136"/>
      <c r="I28" s="137"/>
      <c r="J28" s="192"/>
      <c r="K28" s="68" t="str">
        <f t="shared" si="22"/>
        <v/>
      </c>
      <c r="L28" s="89"/>
      <c r="M28" s="67" t="str">
        <f t="shared" si="11"/>
        <v/>
      </c>
      <c r="N28" s="189" t="str">
        <f t="shared" si="12"/>
        <v/>
      </c>
      <c r="O28" s="151" t="str">
        <f t="shared" si="23"/>
        <v/>
      </c>
      <c r="P28" s="74" t="str">
        <f t="shared" si="2"/>
        <v/>
      </c>
      <c r="Q28" s="74">
        <f t="shared" si="13"/>
        <v>0</v>
      </c>
      <c r="R28" s="73">
        <f t="shared" si="14"/>
        <v>0</v>
      </c>
      <c r="S28" s="73">
        <f t="shared" si="3"/>
        <v>0</v>
      </c>
      <c r="T28" s="74">
        <f t="shared" si="24"/>
        <v>0</v>
      </c>
      <c r="U28" s="74">
        <f t="shared" si="15"/>
        <v>0</v>
      </c>
      <c r="V28" s="195">
        <f t="shared" si="16"/>
        <v>0</v>
      </c>
      <c r="W28" s="74">
        <f t="shared" si="9"/>
        <v>0</v>
      </c>
      <c r="X28" s="74">
        <f t="shared" si="17"/>
        <v>0</v>
      </c>
      <c r="Y28" s="74">
        <f t="shared" si="18"/>
        <v>0</v>
      </c>
      <c r="Z28" s="74">
        <f t="shared" si="19"/>
        <v>0</v>
      </c>
      <c r="AA28" s="74">
        <f t="shared" si="20"/>
        <v>0</v>
      </c>
      <c r="AB28" s="74">
        <f t="shared" si="21"/>
        <v>0</v>
      </c>
      <c r="AC28" s="74">
        <f t="shared" si="10"/>
        <v>0</v>
      </c>
    </row>
    <row r="29" spans="1:29" ht="14.5" x14ac:dyDescent="0.35">
      <c r="A29" s="88"/>
      <c r="B29" s="88"/>
      <c r="C29" s="88"/>
      <c r="D29" s="256"/>
      <c r="E29" s="256"/>
      <c r="F29" s="89"/>
      <c r="G29" s="187"/>
      <c r="H29" s="136"/>
      <c r="I29" s="137"/>
      <c r="J29" s="192"/>
      <c r="K29" s="68" t="str">
        <f t="shared" si="22"/>
        <v/>
      </c>
      <c r="L29" s="89"/>
      <c r="M29" s="67" t="str">
        <f t="shared" si="11"/>
        <v/>
      </c>
      <c r="N29" s="189" t="str">
        <f t="shared" si="12"/>
        <v/>
      </c>
      <c r="O29" s="151" t="str">
        <f t="shared" si="23"/>
        <v/>
      </c>
      <c r="P29" s="74" t="str">
        <f t="shared" si="2"/>
        <v/>
      </c>
      <c r="Q29" s="74">
        <f t="shared" si="13"/>
        <v>0</v>
      </c>
      <c r="R29" s="73">
        <f t="shared" si="14"/>
        <v>0</v>
      </c>
      <c r="S29" s="73">
        <f t="shared" si="3"/>
        <v>0</v>
      </c>
      <c r="T29" s="74">
        <f t="shared" si="24"/>
        <v>0</v>
      </c>
      <c r="U29" s="74">
        <f t="shared" si="15"/>
        <v>0</v>
      </c>
      <c r="V29" s="195">
        <f t="shared" si="16"/>
        <v>0</v>
      </c>
      <c r="W29" s="74">
        <f t="shared" si="9"/>
        <v>0</v>
      </c>
      <c r="X29" s="74">
        <f t="shared" si="17"/>
        <v>0</v>
      </c>
      <c r="Y29" s="74">
        <f t="shared" si="18"/>
        <v>0</v>
      </c>
      <c r="Z29" s="74">
        <f t="shared" si="19"/>
        <v>0</v>
      </c>
      <c r="AA29" s="74">
        <f t="shared" si="20"/>
        <v>0</v>
      </c>
      <c r="AB29" s="74">
        <f t="shared" si="21"/>
        <v>0</v>
      </c>
      <c r="AC29" s="74">
        <f t="shared" si="10"/>
        <v>0</v>
      </c>
    </row>
    <row r="30" spans="1:29" ht="14.5" x14ac:dyDescent="0.35">
      <c r="A30" s="88"/>
      <c r="B30" s="88"/>
      <c r="C30" s="88"/>
      <c r="D30" s="256"/>
      <c r="E30" s="256"/>
      <c r="F30" s="89"/>
      <c r="G30" s="187"/>
      <c r="H30" s="136"/>
      <c r="I30" s="137"/>
      <c r="J30" s="192"/>
      <c r="K30" s="68" t="str">
        <f t="shared" si="22"/>
        <v/>
      </c>
      <c r="L30" s="89"/>
      <c r="M30" s="67" t="str">
        <f t="shared" si="11"/>
        <v/>
      </c>
      <c r="N30" s="189" t="str">
        <f t="shared" si="12"/>
        <v/>
      </c>
      <c r="O30" s="151" t="str">
        <f t="shared" si="23"/>
        <v/>
      </c>
      <c r="P30" s="74" t="str">
        <f t="shared" si="2"/>
        <v/>
      </c>
      <c r="Q30" s="74">
        <f t="shared" si="13"/>
        <v>0</v>
      </c>
      <c r="R30" s="73">
        <f t="shared" si="14"/>
        <v>0</v>
      </c>
      <c r="S30" s="73">
        <f t="shared" si="3"/>
        <v>0</v>
      </c>
      <c r="T30" s="74">
        <f t="shared" si="24"/>
        <v>0</v>
      </c>
      <c r="U30" s="74">
        <f t="shared" si="15"/>
        <v>0</v>
      </c>
      <c r="V30" s="195">
        <f t="shared" si="16"/>
        <v>0</v>
      </c>
      <c r="W30" s="74">
        <f t="shared" si="9"/>
        <v>0</v>
      </c>
      <c r="X30" s="74">
        <f t="shared" si="17"/>
        <v>0</v>
      </c>
      <c r="Y30" s="74">
        <f t="shared" si="18"/>
        <v>0</v>
      </c>
      <c r="Z30" s="74">
        <f t="shared" si="19"/>
        <v>0</v>
      </c>
      <c r="AA30" s="74">
        <f t="shared" si="20"/>
        <v>0</v>
      </c>
      <c r="AB30" s="74">
        <f t="shared" si="21"/>
        <v>0</v>
      </c>
      <c r="AC30" s="74">
        <f t="shared" si="10"/>
        <v>0</v>
      </c>
    </row>
    <row r="31" spans="1:29" ht="14.5" x14ac:dyDescent="0.35">
      <c r="A31" s="88"/>
      <c r="B31" s="88"/>
      <c r="C31" s="88"/>
      <c r="D31" s="256"/>
      <c r="E31" s="256"/>
      <c r="F31" s="89"/>
      <c r="G31" s="187"/>
      <c r="H31" s="136"/>
      <c r="I31" s="137"/>
      <c r="J31" s="192"/>
      <c r="K31" s="68" t="str">
        <f t="shared" si="22"/>
        <v/>
      </c>
      <c r="L31" s="89"/>
      <c r="M31" s="67" t="str">
        <f t="shared" si="11"/>
        <v/>
      </c>
      <c r="N31" s="189" t="str">
        <f t="shared" si="12"/>
        <v/>
      </c>
      <c r="O31" s="151" t="str">
        <f t="shared" si="23"/>
        <v/>
      </c>
      <c r="P31" s="74" t="str">
        <f t="shared" si="2"/>
        <v/>
      </c>
      <c r="Q31" s="74">
        <f t="shared" si="13"/>
        <v>0</v>
      </c>
      <c r="R31" s="73">
        <f t="shared" si="14"/>
        <v>0</v>
      </c>
      <c r="S31" s="73">
        <f t="shared" si="3"/>
        <v>0</v>
      </c>
      <c r="T31" s="74">
        <f t="shared" si="24"/>
        <v>0</v>
      </c>
      <c r="U31" s="74">
        <f t="shared" si="15"/>
        <v>0</v>
      </c>
      <c r="V31" s="195">
        <f t="shared" si="16"/>
        <v>0</v>
      </c>
      <c r="W31" s="74">
        <f t="shared" si="9"/>
        <v>0</v>
      </c>
      <c r="X31" s="74">
        <f t="shared" si="17"/>
        <v>0</v>
      </c>
      <c r="Y31" s="74">
        <f t="shared" si="18"/>
        <v>0</v>
      </c>
      <c r="Z31" s="74">
        <f t="shared" si="19"/>
        <v>0</v>
      </c>
      <c r="AA31" s="74">
        <f t="shared" si="20"/>
        <v>0</v>
      </c>
      <c r="AB31" s="74">
        <f t="shared" si="21"/>
        <v>0</v>
      </c>
      <c r="AC31" s="74">
        <f t="shared" si="10"/>
        <v>0</v>
      </c>
    </row>
    <row r="32" spans="1:29" ht="14.5" x14ac:dyDescent="0.35">
      <c r="A32" s="88"/>
      <c r="B32" s="88"/>
      <c r="C32" s="88"/>
      <c r="D32" s="256"/>
      <c r="E32" s="256"/>
      <c r="F32" s="89"/>
      <c r="G32" s="187"/>
      <c r="H32" s="136"/>
      <c r="I32" s="137"/>
      <c r="J32" s="192"/>
      <c r="K32" s="68" t="str">
        <f t="shared" si="22"/>
        <v/>
      </c>
      <c r="L32" s="89"/>
      <c r="M32" s="67" t="str">
        <f t="shared" si="11"/>
        <v/>
      </c>
      <c r="N32" s="189" t="str">
        <f t="shared" si="12"/>
        <v/>
      </c>
      <c r="O32" s="151" t="str">
        <f t="shared" si="23"/>
        <v/>
      </c>
      <c r="P32" s="74" t="str">
        <f t="shared" si="2"/>
        <v/>
      </c>
      <c r="Q32" s="74">
        <f t="shared" si="13"/>
        <v>0</v>
      </c>
      <c r="R32" s="73">
        <f t="shared" si="14"/>
        <v>0</v>
      </c>
      <c r="S32" s="73">
        <f t="shared" si="3"/>
        <v>0</v>
      </c>
      <c r="T32" s="74">
        <f t="shared" si="24"/>
        <v>0</v>
      </c>
      <c r="U32" s="74">
        <f t="shared" si="15"/>
        <v>0</v>
      </c>
      <c r="V32" s="195">
        <f t="shared" si="16"/>
        <v>0</v>
      </c>
      <c r="W32" s="74">
        <f t="shared" si="9"/>
        <v>0</v>
      </c>
      <c r="X32" s="74">
        <f t="shared" si="17"/>
        <v>0</v>
      </c>
      <c r="Y32" s="74">
        <f t="shared" si="18"/>
        <v>0</v>
      </c>
      <c r="Z32" s="74">
        <f t="shared" si="19"/>
        <v>0</v>
      </c>
      <c r="AA32" s="74">
        <f t="shared" si="20"/>
        <v>0</v>
      </c>
      <c r="AB32" s="74">
        <f t="shared" si="21"/>
        <v>0</v>
      </c>
      <c r="AC32" s="74">
        <f t="shared" si="10"/>
        <v>0</v>
      </c>
    </row>
    <row r="33" spans="1:29" ht="14.5" x14ac:dyDescent="0.35">
      <c r="A33" s="88"/>
      <c r="B33" s="88"/>
      <c r="C33" s="88"/>
      <c r="D33" s="256"/>
      <c r="E33" s="256"/>
      <c r="F33" s="89"/>
      <c r="G33" s="187"/>
      <c r="H33" s="136"/>
      <c r="I33" s="137"/>
      <c r="J33" s="192"/>
      <c r="K33" s="68" t="str">
        <f t="shared" si="22"/>
        <v/>
      </c>
      <c r="L33" s="89"/>
      <c r="M33" s="67" t="str">
        <f t="shared" si="11"/>
        <v/>
      </c>
      <c r="N33" s="189" t="str">
        <f t="shared" si="12"/>
        <v/>
      </c>
      <c r="O33" s="151" t="str">
        <f t="shared" si="23"/>
        <v/>
      </c>
      <c r="P33" s="74" t="str">
        <f t="shared" si="2"/>
        <v/>
      </c>
      <c r="Q33" s="74">
        <f t="shared" si="13"/>
        <v>0</v>
      </c>
      <c r="R33" s="73">
        <f t="shared" si="14"/>
        <v>0</v>
      </c>
      <c r="S33" s="73">
        <f t="shared" si="3"/>
        <v>0</v>
      </c>
      <c r="T33" s="74">
        <f t="shared" si="24"/>
        <v>0</v>
      </c>
      <c r="U33" s="74">
        <f t="shared" si="15"/>
        <v>0</v>
      </c>
      <c r="V33" s="195">
        <f t="shared" si="16"/>
        <v>0</v>
      </c>
      <c r="W33" s="74">
        <f t="shared" si="9"/>
        <v>0</v>
      </c>
      <c r="X33" s="74">
        <f t="shared" si="17"/>
        <v>0</v>
      </c>
      <c r="Y33" s="74">
        <f t="shared" si="18"/>
        <v>0</v>
      </c>
      <c r="Z33" s="74">
        <f t="shared" si="19"/>
        <v>0</v>
      </c>
      <c r="AA33" s="74">
        <f t="shared" si="20"/>
        <v>0</v>
      </c>
      <c r="AB33" s="74">
        <f t="shared" si="21"/>
        <v>0</v>
      </c>
      <c r="AC33" s="74">
        <f t="shared" si="10"/>
        <v>0</v>
      </c>
    </row>
    <row r="34" spans="1:29" ht="14.5" x14ac:dyDescent="0.35">
      <c r="A34" s="88"/>
      <c r="B34" s="88"/>
      <c r="C34" s="88"/>
      <c r="D34" s="256"/>
      <c r="E34" s="256"/>
      <c r="F34" s="89"/>
      <c r="G34" s="187"/>
      <c r="H34" s="136"/>
      <c r="I34" s="137"/>
      <c r="J34" s="192"/>
      <c r="K34" s="68" t="str">
        <f t="shared" si="22"/>
        <v/>
      </c>
      <c r="L34" s="89"/>
      <c r="M34" s="67" t="str">
        <f t="shared" si="11"/>
        <v/>
      </c>
      <c r="N34" s="189" t="str">
        <f t="shared" si="12"/>
        <v/>
      </c>
      <c r="O34" s="151" t="str">
        <f t="shared" si="23"/>
        <v/>
      </c>
      <c r="P34" s="74" t="str">
        <f t="shared" si="2"/>
        <v/>
      </c>
      <c r="Q34" s="74">
        <f t="shared" si="13"/>
        <v>0</v>
      </c>
      <c r="R34" s="73">
        <f t="shared" si="14"/>
        <v>0</v>
      </c>
      <c r="S34" s="73">
        <f t="shared" si="3"/>
        <v>0</v>
      </c>
      <c r="T34" s="74">
        <f t="shared" si="24"/>
        <v>0</v>
      </c>
      <c r="U34" s="74">
        <f t="shared" si="15"/>
        <v>0</v>
      </c>
      <c r="V34" s="195">
        <f t="shared" si="16"/>
        <v>0</v>
      </c>
      <c r="W34" s="74">
        <f t="shared" si="9"/>
        <v>0</v>
      </c>
      <c r="X34" s="74">
        <f t="shared" si="17"/>
        <v>0</v>
      </c>
      <c r="Y34" s="74">
        <f t="shared" si="18"/>
        <v>0</v>
      </c>
      <c r="Z34" s="74">
        <f t="shared" si="19"/>
        <v>0</v>
      </c>
      <c r="AA34" s="74">
        <f t="shared" si="20"/>
        <v>0</v>
      </c>
      <c r="AB34" s="74">
        <f t="shared" si="21"/>
        <v>0</v>
      </c>
      <c r="AC34" s="74">
        <f t="shared" si="10"/>
        <v>0</v>
      </c>
    </row>
    <row r="35" spans="1:29" ht="14.5" x14ac:dyDescent="0.35">
      <c r="A35" s="88"/>
      <c r="B35" s="88"/>
      <c r="C35" s="88"/>
      <c r="D35" s="256"/>
      <c r="E35" s="256"/>
      <c r="F35" s="89"/>
      <c r="G35" s="187"/>
      <c r="H35" s="136"/>
      <c r="I35" s="137"/>
      <c r="J35" s="192"/>
      <c r="K35" s="68" t="str">
        <f t="shared" si="22"/>
        <v/>
      </c>
      <c r="L35" s="89"/>
      <c r="M35" s="67" t="str">
        <f t="shared" si="11"/>
        <v/>
      </c>
      <c r="N35" s="189" t="str">
        <f t="shared" si="12"/>
        <v/>
      </c>
      <c r="O35" s="151" t="str">
        <f t="shared" si="23"/>
        <v/>
      </c>
      <c r="P35" s="74" t="str">
        <f t="shared" si="2"/>
        <v/>
      </c>
      <c r="Q35" s="74">
        <f t="shared" si="13"/>
        <v>0</v>
      </c>
      <c r="R35" s="73">
        <f t="shared" si="14"/>
        <v>0</v>
      </c>
      <c r="S35" s="73">
        <f t="shared" si="3"/>
        <v>0</v>
      </c>
      <c r="T35" s="74">
        <f t="shared" si="24"/>
        <v>0</v>
      </c>
      <c r="U35" s="74">
        <f t="shared" si="15"/>
        <v>0</v>
      </c>
      <c r="V35" s="195">
        <f t="shared" si="16"/>
        <v>0</v>
      </c>
      <c r="W35" s="74">
        <f t="shared" si="9"/>
        <v>0</v>
      </c>
      <c r="X35" s="74">
        <f t="shared" si="17"/>
        <v>0</v>
      </c>
      <c r="Y35" s="74">
        <f t="shared" si="18"/>
        <v>0</v>
      </c>
      <c r="Z35" s="74">
        <f t="shared" si="19"/>
        <v>0</v>
      </c>
      <c r="AA35" s="74">
        <f t="shared" si="20"/>
        <v>0</v>
      </c>
      <c r="AB35" s="74">
        <f t="shared" si="21"/>
        <v>0</v>
      </c>
      <c r="AC35" s="74">
        <f t="shared" si="10"/>
        <v>0</v>
      </c>
    </row>
    <row r="36" spans="1:29" ht="14.5" x14ac:dyDescent="0.35">
      <c r="A36" s="88"/>
      <c r="B36" s="88"/>
      <c r="C36" s="88"/>
      <c r="D36" s="256"/>
      <c r="E36" s="256"/>
      <c r="F36" s="89"/>
      <c r="G36" s="187"/>
      <c r="H36" s="136"/>
      <c r="I36" s="137"/>
      <c r="J36" s="192"/>
      <c r="K36" s="68" t="str">
        <f t="shared" si="22"/>
        <v/>
      </c>
      <c r="L36" s="89"/>
      <c r="M36" s="67" t="str">
        <f t="shared" si="11"/>
        <v/>
      </c>
      <c r="N36" s="189" t="str">
        <f t="shared" si="12"/>
        <v/>
      </c>
      <c r="O36" s="151" t="str">
        <f t="shared" si="23"/>
        <v/>
      </c>
      <c r="P36" s="74" t="str">
        <f t="shared" si="2"/>
        <v/>
      </c>
      <c r="Q36" s="74">
        <f t="shared" si="13"/>
        <v>0</v>
      </c>
      <c r="R36" s="73">
        <f t="shared" si="14"/>
        <v>0</v>
      </c>
      <c r="S36" s="73">
        <f t="shared" si="3"/>
        <v>0</v>
      </c>
      <c r="T36" s="74">
        <f t="shared" si="24"/>
        <v>0</v>
      </c>
      <c r="U36" s="74">
        <f t="shared" si="15"/>
        <v>0</v>
      </c>
      <c r="V36" s="195">
        <f t="shared" si="16"/>
        <v>0</v>
      </c>
      <c r="W36" s="74">
        <f t="shared" si="9"/>
        <v>0</v>
      </c>
      <c r="X36" s="74">
        <f t="shared" si="17"/>
        <v>0</v>
      </c>
      <c r="Y36" s="74">
        <f t="shared" si="18"/>
        <v>0</v>
      </c>
      <c r="Z36" s="74">
        <f t="shared" si="19"/>
        <v>0</v>
      </c>
      <c r="AA36" s="74">
        <f t="shared" si="20"/>
        <v>0</v>
      </c>
      <c r="AB36" s="74">
        <f t="shared" si="21"/>
        <v>0</v>
      </c>
      <c r="AC36" s="74">
        <f t="shared" si="10"/>
        <v>0</v>
      </c>
    </row>
    <row r="37" spans="1:29" ht="14.5" x14ac:dyDescent="0.35">
      <c r="A37" s="88"/>
      <c r="B37" s="88"/>
      <c r="C37" s="88"/>
      <c r="D37" s="256"/>
      <c r="E37" s="256"/>
      <c r="F37" s="89"/>
      <c r="G37" s="187"/>
      <c r="H37" s="136"/>
      <c r="I37" s="137"/>
      <c r="J37" s="192"/>
      <c r="K37" s="68" t="str">
        <f t="shared" si="22"/>
        <v/>
      </c>
      <c r="L37" s="89"/>
      <c r="M37" s="67" t="str">
        <f t="shared" si="11"/>
        <v/>
      </c>
      <c r="N37" s="189" t="str">
        <f t="shared" si="12"/>
        <v/>
      </c>
      <c r="O37" s="151" t="str">
        <f t="shared" si="23"/>
        <v/>
      </c>
      <c r="P37" s="74" t="str">
        <f t="shared" si="2"/>
        <v/>
      </c>
      <c r="Q37" s="74">
        <f t="shared" si="13"/>
        <v>0</v>
      </c>
      <c r="R37" s="73">
        <f t="shared" si="14"/>
        <v>0</v>
      </c>
      <c r="S37" s="73">
        <f t="shared" si="3"/>
        <v>0</v>
      </c>
      <c r="T37" s="74">
        <f t="shared" si="24"/>
        <v>0</v>
      </c>
      <c r="U37" s="74">
        <f t="shared" si="15"/>
        <v>0</v>
      </c>
      <c r="V37" s="195">
        <f t="shared" si="16"/>
        <v>0</v>
      </c>
      <c r="W37" s="74">
        <f t="shared" si="9"/>
        <v>0</v>
      </c>
      <c r="X37" s="74">
        <f t="shared" si="17"/>
        <v>0</v>
      </c>
      <c r="Y37" s="74">
        <f t="shared" si="18"/>
        <v>0</v>
      </c>
      <c r="Z37" s="74">
        <f t="shared" si="19"/>
        <v>0</v>
      </c>
      <c r="AA37" s="74">
        <f t="shared" si="20"/>
        <v>0</v>
      </c>
      <c r="AB37" s="74">
        <f t="shared" si="21"/>
        <v>0</v>
      </c>
      <c r="AC37" s="74">
        <f t="shared" si="10"/>
        <v>0</v>
      </c>
    </row>
    <row r="38" spans="1:29" ht="14.5" x14ac:dyDescent="0.35">
      <c r="A38" s="88"/>
      <c r="B38" s="88"/>
      <c r="C38" s="88"/>
      <c r="D38" s="256"/>
      <c r="E38" s="256"/>
      <c r="F38" s="89"/>
      <c r="G38" s="187"/>
      <c r="H38" s="136"/>
      <c r="I38" s="137"/>
      <c r="J38" s="192"/>
      <c r="K38" s="68" t="str">
        <f t="shared" si="22"/>
        <v/>
      </c>
      <c r="L38" s="89"/>
      <c r="M38" s="67" t="str">
        <f t="shared" si="11"/>
        <v/>
      </c>
      <c r="N38" s="189" t="str">
        <f t="shared" si="12"/>
        <v/>
      </c>
      <c r="O38" s="151" t="str">
        <f t="shared" si="23"/>
        <v/>
      </c>
      <c r="P38" s="74" t="str">
        <f t="shared" si="2"/>
        <v/>
      </c>
      <c r="Q38" s="74">
        <f t="shared" si="13"/>
        <v>0</v>
      </c>
      <c r="R38" s="73">
        <f t="shared" si="14"/>
        <v>0</v>
      </c>
      <c r="S38" s="73">
        <f t="shared" si="3"/>
        <v>0</v>
      </c>
      <c r="T38" s="74">
        <f t="shared" si="24"/>
        <v>0</v>
      </c>
      <c r="U38" s="74">
        <f t="shared" si="15"/>
        <v>0</v>
      </c>
      <c r="V38" s="195">
        <f t="shared" si="16"/>
        <v>0</v>
      </c>
      <c r="W38" s="74">
        <f t="shared" si="9"/>
        <v>0</v>
      </c>
      <c r="X38" s="74">
        <f t="shared" si="17"/>
        <v>0</v>
      </c>
      <c r="Y38" s="74">
        <f t="shared" si="18"/>
        <v>0</v>
      </c>
      <c r="Z38" s="74">
        <f t="shared" si="19"/>
        <v>0</v>
      </c>
      <c r="AA38" s="74">
        <f t="shared" si="20"/>
        <v>0</v>
      </c>
      <c r="AB38" s="74">
        <f t="shared" si="21"/>
        <v>0</v>
      </c>
      <c r="AC38" s="74">
        <f t="shared" si="10"/>
        <v>0</v>
      </c>
    </row>
    <row r="39" spans="1:29" ht="14.5" x14ac:dyDescent="0.35">
      <c r="A39" s="88"/>
      <c r="B39" s="88"/>
      <c r="C39" s="88"/>
      <c r="D39" s="256"/>
      <c r="E39" s="256"/>
      <c r="F39" s="89"/>
      <c r="G39" s="187"/>
      <c r="H39" s="136"/>
      <c r="I39" s="137"/>
      <c r="J39" s="192"/>
      <c r="K39" s="68" t="str">
        <f t="shared" si="22"/>
        <v/>
      </c>
      <c r="L39" s="89"/>
      <c r="M39" s="67" t="str">
        <f t="shared" si="11"/>
        <v/>
      </c>
      <c r="N39" s="189" t="str">
        <f t="shared" si="12"/>
        <v/>
      </c>
      <c r="O39" s="151" t="str">
        <f t="shared" si="23"/>
        <v/>
      </c>
      <c r="P39" s="74" t="str">
        <f t="shared" si="2"/>
        <v/>
      </c>
      <c r="Q39" s="74">
        <f t="shared" si="13"/>
        <v>0</v>
      </c>
      <c r="R39" s="73">
        <f t="shared" si="14"/>
        <v>0</v>
      </c>
      <c r="S39" s="73">
        <f t="shared" si="3"/>
        <v>0</v>
      </c>
      <c r="T39" s="74">
        <f t="shared" si="24"/>
        <v>0</v>
      </c>
      <c r="U39" s="74">
        <f t="shared" si="15"/>
        <v>0</v>
      </c>
      <c r="V39" s="195">
        <f t="shared" si="16"/>
        <v>0</v>
      </c>
      <c r="W39" s="74">
        <f t="shared" si="9"/>
        <v>0</v>
      </c>
      <c r="X39" s="74">
        <f t="shared" si="17"/>
        <v>0</v>
      </c>
      <c r="Y39" s="74">
        <f t="shared" si="18"/>
        <v>0</v>
      </c>
      <c r="Z39" s="74">
        <f t="shared" si="19"/>
        <v>0</v>
      </c>
      <c r="AA39" s="74">
        <f t="shared" si="20"/>
        <v>0</v>
      </c>
      <c r="AB39" s="74">
        <f t="shared" si="21"/>
        <v>0</v>
      </c>
      <c r="AC39" s="74">
        <f t="shared" si="10"/>
        <v>0</v>
      </c>
    </row>
    <row r="40" spans="1:29" ht="14.5" x14ac:dyDescent="0.35">
      <c r="A40" s="88"/>
      <c r="B40" s="88"/>
      <c r="C40" s="88"/>
      <c r="D40" s="256"/>
      <c r="E40" s="256"/>
      <c r="F40" s="89"/>
      <c r="G40" s="187"/>
      <c r="H40" s="136"/>
      <c r="I40" s="137"/>
      <c r="J40" s="192"/>
      <c r="K40" s="68" t="str">
        <f t="shared" si="22"/>
        <v/>
      </c>
      <c r="L40" s="89"/>
      <c r="M40" s="67" t="str">
        <f t="shared" si="11"/>
        <v/>
      </c>
      <c r="N40" s="189" t="str">
        <f t="shared" si="12"/>
        <v/>
      </c>
      <c r="O40" s="151" t="str">
        <f t="shared" si="23"/>
        <v/>
      </c>
      <c r="P40" s="74" t="str">
        <f t="shared" si="2"/>
        <v/>
      </c>
      <c r="Q40" s="74">
        <f t="shared" si="13"/>
        <v>0</v>
      </c>
      <c r="R40" s="73">
        <f t="shared" si="14"/>
        <v>0</v>
      </c>
      <c r="S40" s="73">
        <f t="shared" si="3"/>
        <v>0</v>
      </c>
      <c r="T40" s="74">
        <f t="shared" si="24"/>
        <v>0</v>
      </c>
      <c r="U40" s="74">
        <f t="shared" si="15"/>
        <v>0</v>
      </c>
      <c r="V40" s="195">
        <f t="shared" si="16"/>
        <v>0</v>
      </c>
      <c r="W40" s="74">
        <f t="shared" si="9"/>
        <v>0</v>
      </c>
      <c r="X40" s="74">
        <f t="shared" si="17"/>
        <v>0</v>
      </c>
      <c r="Y40" s="74">
        <f t="shared" si="18"/>
        <v>0</v>
      </c>
      <c r="Z40" s="74">
        <f t="shared" si="19"/>
        <v>0</v>
      </c>
      <c r="AA40" s="74">
        <f t="shared" si="20"/>
        <v>0</v>
      </c>
      <c r="AB40" s="74">
        <f t="shared" si="21"/>
        <v>0</v>
      </c>
      <c r="AC40" s="74">
        <f t="shared" si="10"/>
        <v>0</v>
      </c>
    </row>
    <row r="41" spans="1:29" ht="14.5" x14ac:dyDescent="0.35">
      <c r="A41" s="88"/>
      <c r="B41" s="88"/>
      <c r="C41" s="88"/>
      <c r="D41" s="256"/>
      <c r="E41" s="256"/>
      <c r="F41" s="89"/>
      <c r="G41" s="187"/>
      <c r="H41" s="136"/>
      <c r="I41" s="137"/>
      <c r="J41" s="192"/>
      <c r="K41" s="68" t="str">
        <f t="shared" si="22"/>
        <v/>
      </c>
      <c r="L41" s="89"/>
      <c r="M41" s="67" t="str">
        <f t="shared" si="11"/>
        <v/>
      </c>
      <c r="N41" s="189" t="str">
        <f t="shared" si="12"/>
        <v/>
      </c>
      <c r="O41" s="151" t="str">
        <f t="shared" si="23"/>
        <v/>
      </c>
      <c r="P41" s="74" t="str">
        <f t="shared" si="2"/>
        <v/>
      </c>
      <c r="Q41" s="74">
        <f t="shared" si="13"/>
        <v>0</v>
      </c>
      <c r="R41" s="73">
        <f t="shared" si="14"/>
        <v>0</v>
      </c>
      <c r="S41" s="73">
        <f t="shared" si="3"/>
        <v>0</v>
      </c>
      <c r="T41" s="74">
        <f t="shared" si="24"/>
        <v>0</v>
      </c>
      <c r="U41" s="74">
        <f t="shared" si="15"/>
        <v>0</v>
      </c>
      <c r="V41" s="195">
        <f t="shared" si="16"/>
        <v>0</v>
      </c>
      <c r="W41" s="74">
        <f t="shared" si="9"/>
        <v>0</v>
      </c>
      <c r="X41" s="74">
        <f t="shared" si="17"/>
        <v>0</v>
      </c>
      <c r="Y41" s="74">
        <f t="shared" si="18"/>
        <v>0</v>
      </c>
      <c r="Z41" s="74">
        <f t="shared" si="19"/>
        <v>0</v>
      </c>
      <c r="AA41" s="74">
        <f t="shared" si="20"/>
        <v>0</v>
      </c>
      <c r="AB41" s="74">
        <f t="shared" si="21"/>
        <v>0</v>
      </c>
      <c r="AC41" s="74">
        <f t="shared" si="10"/>
        <v>0</v>
      </c>
    </row>
    <row r="42" spans="1:29" ht="14.5" x14ac:dyDescent="0.35">
      <c r="A42" s="88"/>
      <c r="B42" s="88"/>
      <c r="C42" s="88"/>
      <c r="D42" s="256"/>
      <c r="E42" s="256"/>
      <c r="F42" s="89"/>
      <c r="G42" s="187"/>
      <c r="H42" s="136"/>
      <c r="I42" s="137"/>
      <c r="J42" s="192"/>
      <c r="K42" s="68" t="str">
        <f t="shared" si="22"/>
        <v/>
      </c>
      <c r="L42" s="89"/>
      <c r="M42" s="67" t="str">
        <f t="shared" si="11"/>
        <v/>
      </c>
      <c r="N42" s="189" t="str">
        <f t="shared" si="12"/>
        <v/>
      </c>
      <c r="O42" s="151" t="str">
        <f t="shared" si="23"/>
        <v/>
      </c>
      <c r="P42" s="74" t="str">
        <f t="shared" si="2"/>
        <v/>
      </c>
      <c r="Q42" s="74">
        <f t="shared" si="13"/>
        <v>0</v>
      </c>
      <c r="R42" s="73">
        <f t="shared" si="14"/>
        <v>0</v>
      </c>
      <c r="S42" s="73">
        <f t="shared" si="3"/>
        <v>0</v>
      </c>
      <c r="T42" s="74">
        <f t="shared" si="24"/>
        <v>0</v>
      </c>
      <c r="U42" s="74">
        <f t="shared" si="15"/>
        <v>0</v>
      </c>
      <c r="V42" s="195">
        <f t="shared" si="16"/>
        <v>0</v>
      </c>
      <c r="W42" s="74">
        <f t="shared" si="9"/>
        <v>0</v>
      </c>
      <c r="X42" s="74">
        <f t="shared" si="17"/>
        <v>0</v>
      </c>
      <c r="Y42" s="74">
        <f t="shared" si="18"/>
        <v>0</v>
      </c>
      <c r="Z42" s="74">
        <f t="shared" si="19"/>
        <v>0</v>
      </c>
      <c r="AA42" s="74">
        <f t="shared" si="20"/>
        <v>0</v>
      </c>
      <c r="AB42" s="74">
        <f t="shared" si="21"/>
        <v>0</v>
      </c>
      <c r="AC42" s="74">
        <f t="shared" si="10"/>
        <v>0</v>
      </c>
    </row>
    <row r="43" spans="1:29" ht="14.5" x14ac:dyDescent="0.35">
      <c r="A43" s="88"/>
      <c r="B43" s="88"/>
      <c r="C43" s="88"/>
      <c r="D43" s="256"/>
      <c r="E43" s="256"/>
      <c r="F43" s="89"/>
      <c r="G43" s="187"/>
      <c r="H43" s="136"/>
      <c r="I43" s="137"/>
      <c r="J43" s="192"/>
      <c r="K43" s="68" t="str">
        <f t="shared" si="22"/>
        <v/>
      </c>
      <c r="L43" s="89"/>
      <c r="M43" s="67" t="str">
        <f t="shared" si="11"/>
        <v/>
      </c>
      <c r="N43" s="189" t="str">
        <f t="shared" si="12"/>
        <v/>
      </c>
      <c r="O43" s="151" t="str">
        <f t="shared" si="23"/>
        <v/>
      </c>
      <c r="P43" s="74" t="str">
        <f t="shared" si="2"/>
        <v/>
      </c>
      <c r="Q43" s="74">
        <f t="shared" si="13"/>
        <v>0</v>
      </c>
      <c r="R43" s="73">
        <f t="shared" si="14"/>
        <v>0</v>
      </c>
      <c r="S43" s="73">
        <f t="shared" si="3"/>
        <v>0</v>
      </c>
      <c r="T43" s="74">
        <f t="shared" si="24"/>
        <v>0</v>
      </c>
      <c r="U43" s="74">
        <f t="shared" si="15"/>
        <v>0</v>
      </c>
      <c r="V43" s="195">
        <f t="shared" si="16"/>
        <v>0</v>
      </c>
      <c r="W43" s="74">
        <f t="shared" si="9"/>
        <v>0</v>
      </c>
      <c r="X43" s="74">
        <f t="shared" si="17"/>
        <v>0</v>
      </c>
      <c r="Y43" s="74">
        <f t="shared" si="18"/>
        <v>0</v>
      </c>
      <c r="Z43" s="74">
        <f t="shared" si="19"/>
        <v>0</v>
      </c>
      <c r="AA43" s="74">
        <f t="shared" si="20"/>
        <v>0</v>
      </c>
      <c r="AB43" s="74">
        <f t="shared" si="21"/>
        <v>0</v>
      </c>
      <c r="AC43" s="74">
        <f t="shared" si="10"/>
        <v>0</v>
      </c>
    </row>
    <row r="44" spans="1:29" ht="14.5" x14ac:dyDescent="0.35">
      <c r="A44" s="88"/>
      <c r="B44" s="88"/>
      <c r="C44" s="88"/>
      <c r="D44" s="256"/>
      <c r="E44" s="256"/>
      <c r="F44" s="89"/>
      <c r="G44" s="187"/>
      <c r="H44" s="136"/>
      <c r="I44" s="137"/>
      <c r="J44" s="192"/>
      <c r="K44" s="68" t="str">
        <f t="shared" si="22"/>
        <v/>
      </c>
      <c r="L44" s="89"/>
      <c r="M44" s="67" t="str">
        <f t="shared" si="11"/>
        <v/>
      </c>
      <c r="N44" s="189" t="str">
        <f t="shared" si="12"/>
        <v/>
      </c>
      <c r="O44" s="151" t="str">
        <f t="shared" si="23"/>
        <v/>
      </c>
      <c r="P44" s="74" t="str">
        <f t="shared" si="2"/>
        <v/>
      </c>
      <c r="Q44" s="74">
        <f t="shared" si="13"/>
        <v>0</v>
      </c>
      <c r="R44" s="73">
        <f t="shared" si="14"/>
        <v>0</v>
      </c>
      <c r="S44" s="73">
        <f t="shared" si="3"/>
        <v>0</v>
      </c>
      <c r="T44" s="74">
        <f t="shared" si="24"/>
        <v>0</v>
      </c>
      <c r="U44" s="74">
        <f t="shared" si="15"/>
        <v>0</v>
      </c>
      <c r="V44" s="195">
        <f t="shared" si="16"/>
        <v>0</v>
      </c>
      <c r="W44" s="74">
        <f t="shared" si="9"/>
        <v>0</v>
      </c>
      <c r="X44" s="74">
        <f t="shared" si="17"/>
        <v>0</v>
      </c>
      <c r="Y44" s="74">
        <f t="shared" si="18"/>
        <v>0</v>
      </c>
      <c r="Z44" s="74">
        <f t="shared" si="19"/>
        <v>0</v>
      </c>
      <c r="AA44" s="74">
        <f t="shared" si="20"/>
        <v>0</v>
      </c>
      <c r="AB44" s="74">
        <f t="shared" si="21"/>
        <v>0</v>
      </c>
      <c r="AC44" s="74">
        <f t="shared" si="10"/>
        <v>0</v>
      </c>
    </row>
    <row r="45" spans="1:29" ht="14.5" x14ac:dyDescent="0.35">
      <c r="A45" s="88"/>
      <c r="B45" s="88"/>
      <c r="C45" s="88"/>
      <c r="D45" s="256"/>
      <c r="E45" s="256"/>
      <c r="F45" s="89"/>
      <c r="G45" s="187"/>
      <c r="H45" s="136"/>
      <c r="I45" s="137"/>
      <c r="J45" s="192"/>
      <c r="K45" s="68" t="str">
        <f t="shared" si="22"/>
        <v/>
      </c>
      <c r="L45" s="89"/>
      <c r="M45" s="67" t="str">
        <f t="shared" si="11"/>
        <v/>
      </c>
      <c r="N45" s="189" t="str">
        <f t="shared" si="12"/>
        <v/>
      </c>
      <c r="O45" s="151" t="str">
        <f t="shared" si="23"/>
        <v/>
      </c>
      <c r="P45" s="74" t="str">
        <f t="shared" si="2"/>
        <v/>
      </c>
      <c r="Q45" s="74">
        <f t="shared" si="13"/>
        <v>0</v>
      </c>
      <c r="R45" s="73">
        <f t="shared" si="14"/>
        <v>0</v>
      </c>
      <c r="S45" s="73">
        <f t="shared" si="3"/>
        <v>0</v>
      </c>
      <c r="T45" s="74">
        <f t="shared" si="24"/>
        <v>0</v>
      </c>
      <c r="U45" s="74">
        <f t="shared" si="15"/>
        <v>0</v>
      </c>
      <c r="V45" s="195">
        <f t="shared" si="16"/>
        <v>0</v>
      </c>
      <c r="W45" s="74">
        <f t="shared" si="9"/>
        <v>0</v>
      </c>
      <c r="X45" s="74">
        <f t="shared" si="17"/>
        <v>0</v>
      </c>
      <c r="Y45" s="74">
        <f t="shared" si="18"/>
        <v>0</v>
      </c>
      <c r="Z45" s="74">
        <f t="shared" si="19"/>
        <v>0</v>
      </c>
      <c r="AA45" s="74">
        <f t="shared" si="20"/>
        <v>0</v>
      </c>
      <c r="AB45" s="74">
        <f t="shared" si="21"/>
        <v>0</v>
      </c>
      <c r="AC45" s="74">
        <f t="shared" si="10"/>
        <v>0</v>
      </c>
    </row>
    <row r="46" spans="1:29" ht="14.5" x14ac:dyDescent="0.35">
      <c r="A46" s="88"/>
      <c r="B46" s="88"/>
      <c r="C46" s="88"/>
      <c r="D46" s="256"/>
      <c r="E46" s="256"/>
      <c r="F46" s="89"/>
      <c r="G46" s="187"/>
      <c r="H46" s="136"/>
      <c r="I46" s="137"/>
      <c r="J46" s="192"/>
      <c r="K46" s="68" t="str">
        <f t="shared" si="22"/>
        <v/>
      </c>
      <c r="L46" s="89"/>
      <c r="M46" s="67" t="str">
        <f t="shared" si="11"/>
        <v/>
      </c>
      <c r="N46" s="189" t="str">
        <f t="shared" si="12"/>
        <v/>
      </c>
      <c r="O46" s="151" t="str">
        <f t="shared" si="23"/>
        <v/>
      </c>
      <c r="P46" s="74" t="str">
        <f t="shared" si="2"/>
        <v/>
      </c>
      <c r="Q46" s="74">
        <f t="shared" si="13"/>
        <v>0</v>
      </c>
      <c r="R46" s="73">
        <f t="shared" si="14"/>
        <v>0</v>
      </c>
      <c r="S46" s="73">
        <f t="shared" si="3"/>
        <v>0</v>
      </c>
      <c r="T46" s="74">
        <f t="shared" si="24"/>
        <v>0</v>
      </c>
      <c r="U46" s="74">
        <f t="shared" si="15"/>
        <v>0</v>
      </c>
      <c r="V46" s="195">
        <f t="shared" si="16"/>
        <v>0</v>
      </c>
      <c r="W46" s="74">
        <f t="shared" si="9"/>
        <v>0</v>
      </c>
      <c r="X46" s="74">
        <f t="shared" si="17"/>
        <v>0</v>
      </c>
      <c r="Y46" s="74">
        <f t="shared" si="18"/>
        <v>0</v>
      </c>
      <c r="Z46" s="74">
        <f t="shared" si="19"/>
        <v>0</v>
      </c>
      <c r="AA46" s="74">
        <f t="shared" si="20"/>
        <v>0</v>
      </c>
      <c r="AB46" s="74">
        <f t="shared" si="21"/>
        <v>0</v>
      </c>
      <c r="AC46" s="74">
        <f t="shared" si="10"/>
        <v>0</v>
      </c>
    </row>
    <row r="47" spans="1:29" ht="14.5" x14ac:dyDescent="0.35">
      <c r="A47" s="88"/>
      <c r="B47" s="88"/>
      <c r="C47" s="88"/>
      <c r="D47" s="256"/>
      <c r="E47" s="256"/>
      <c r="F47" s="89"/>
      <c r="G47" s="187"/>
      <c r="H47" s="136"/>
      <c r="I47" s="137"/>
      <c r="J47" s="192"/>
      <c r="K47" s="68" t="str">
        <f t="shared" si="22"/>
        <v/>
      </c>
      <c r="L47" s="89"/>
      <c r="M47" s="67" t="str">
        <f t="shared" si="11"/>
        <v/>
      </c>
      <c r="N47" s="189" t="str">
        <f t="shared" si="12"/>
        <v/>
      </c>
      <c r="O47" s="151" t="str">
        <f t="shared" si="23"/>
        <v/>
      </c>
      <c r="P47" s="74" t="str">
        <f t="shared" si="2"/>
        <v/>
      </c>
      <c r="Q47" s="74">
        <f t="shared" si="13"/>
        <v>0</v>
      </c>
      <c r="R47" s="73">
        <f t="shared" si="14"/>
        <v>0</v>
      </c>
      <c r="S47" s="73">
        <f t="shared" si="3"/>
        <v>0</v>
      </c>
      <c r="T47" s="74">
        <f t="shared" si="24"/>
        <v>0</v>
      </c>
      <c r="U47" s="74">
        <f t="shared" si="15"/>
        <v>0</v>
      </c>
      <c r="V47" s="195">
        <f t="shared" si="16"/>
        <v>0</v>
      </c>
      <c r="W47" s="74">
        <f t="shared" si="9"/>
        <v>0</v>
      </c>
      <c r="X47" s="74">
        <f t="shared" si="17"/>
        <v>0</v>
      </c>
      <c r="Y47" s="74">
        <f t="shared" si="18"/>
        <v>0</v>
      </c>
      <c r="Z47" s="74">
        <f t="shared" si="19"/>
        <v>0</v>
      </c>
      <c r="AA47" s="74">
        <f t="shared" si="20"/>
        <v>0</v>
      </c>
      <c r="AB47" s="74">
        <f t="shared" si="21"/>
        <v>0</v>
      </c>
      <c r="AC47" s="74">
        <f t="shared" si="10"/>
        <v>0</v>
      </c>
    </row>
    <row r="48" spans="1:29" ht="14.5" x14ac:dyDescent="0.35">
      <c r="A48" s="88"/>
      <c r="B48" s="88"/>
      <c r="C48" s="88"/>
      <c r="D48" s="256"/>
      <c r="E48" s="256"/>
      <c r="F48" s="89"/>
      <c r="G48" s="187"/>
      <c r="H48" s="136"/>
      <c r="I48" s="137"/>
      <c r="J48" s="192"/>
      <c r="K48" s="68" t="str">
        <f t="shared" si="22"/>
        <v/>
      </c>
      <c r="L48" s="89"/>
      <c r="M48" s="67" t="str">
        <f t="shared" si="11"/>
        <v/>
      </c>
      <c r="N48" s="189" t="str">
        <f t="shared" si="12"/>
        <v/>
      </c>
      <c r="O48" s="151" t="str">
        <f t="shared" si="23"/>
        <v/>
      </c>
      <c r="P48" s="74" t="str">
        <f t="shared" si="2"/>
        <v/>
      </c>
      <c r="Q48" s="74">
        <f t="shared" si="13"/>
        <v>0</v>
      </c>
      <c r="R48" s="73">
        <f t="shared" si="14"/>
        <v>0</v>
      </c>
      <c r="S48" s="73">
        <f t="shared" si="3"/>
        <v>0</v>
      </c>
      <c r="T48" s="74">
        <f t="shared" si="24"/>
        <v>0</v>
      </c>
      <c r="U48" s="74">
        <f t="shared" si="15"/>
        <v>0</v>
      </c>
      <c r="V48" s="195">
        <f t="shared" si="16"/>
        <v>0</v>
      </c>
      <c r="W48" s="74">
        <f t="shared" si="9"/>
        <v>0</v>
      </c>
      <c r="X48" s="74">
        <f t="shared" si="17"/>
        <v>0</v>
      </c>
      <c r="Y48" s="74">
        <f t="shared" si="18"/>
        <v>0</v>
      </c>
      <c r="Z48" s="74">
        <f t="shared" si="19"/>
        <v>0</v>
      </c>
      <c r="AA48" s="74">
        <f t="shared" si="20"/>
        <v>0</v>
      </c>
      <c r="AB48" s="74">
        <f t="shared" si="21"/>
        <v>0</v>
      </c>
      <c r="AC48" s="74">
        <f t="shared" si="10"/>
        <v>0</v>
      </c>
    </row>
    <row r="49" spans="1:29" ht="14.5" x14ac:dyDescent="0.35">
      <c r="A49" s="88"/>
      <c r="B49" s="88"/>
      <c r="C49" s="88"/>
      <c r="D49" s="256"/>
      <c r="E49" s="256"/>
      <c r="F49" s="89"/>
      <c r="G49" s="187"/>
      <c r="H49" s="136"/>
      <c r="I49" s="137"/>
      <c r="J49" s="192"/>
      <c r="K49" s="68" t="str">
        <f t="shared" si="22"/>
        <v/>
      </c>
      <c r="L49" s="89"/>
      <c r="M49" s="67" t="str">
        <f t="shared" si="11"/>
        <v/>
      </c>
      <c r="N49" s="189" t="str">
        <f t="shared" si="12"/>
        <v/>
      </c>
      <c r="O49" s="151" t="str">
        <f t="shared" si="23"/>
        <v/>
      </c>
      <c r="P49" s="74" t="str">
        <f t="shared" si="2"/>
        <v/>
      </c>
      <c r="Q49" s="74">
        <f t="shared" si="13"/>
        <v>0</v>
      </c>
      <c r="R49" s="73">
        <f t="shared" si="14"/>
        <v>0</v>
      </c>
      <c r="S49" s="73">
        <f t="shared" si="3"/>
        <v>0</v>
      </c>
      <c r="T49" s="74">
        <f t="shared" si="24"/>
        <v>0</v>
      </c>
      <c r="U49" s="74">
        <f t="shared" si="15"/>
        <v>0</v>
      </c>
      <c r="V49" s="195">
        <f t="shared" si="16"/>
        <v>0</v>
      </c>
      <c r="W49" s="74">
        <f t="shared" si="9"/>
        <v>0</v>
      </c>
      <c r="X49" s="74">
        <f t="shared" si="17"/>
        <v>0</v>
      </c>
      <c r="Y49" s="74">
        <f t="shared" si="18"/>
        <v>0</v>
      </c>
      <c r="Z49" s="74">
        <f t="shared" si="19"/>
        <v>0</v>
      </c>
      <c r="AA49" s="74">
        <f t="shared" si="20"/>
        <v>0</v>
      </c>
      <c r="AB49" s="74">
        <f t="shared" si="21"/>
        <v>0</v>
      </c>
      <c r="AC49" s="74">
        <f t="shared" si="10"/>
        <v>0</v>
      </c>
    </row>
    <row r="50" spans="1:29" ht="14.5" x14ac:dyDescent="0.35">
      <c r="A50" s="88"/>
      <c r="B50" s="88"/>
      <c r="C50" s="88"/>
      <c r="D50" s="256"/>
      <c r="E50" s="256"/>
      <c r="F50" s="89"/>
      <c r="G50" s="187"/>
      <c r="H50" s="136"/>
      <c r="I50" s="137"/>
      <c r="J50" s="192"/>
      <c r="K50" s="68" t="str">
        <f t="shared" si="22"/>
        <v/>
      </c>
      <c r="L50" s="89"/>
      <c r="M50" s="67" t="str">
        <f t="shared" si="11"/>
        <v/>
      </c>
      <c r="N50" s="189" t="str">
        <f t="shared" si="12"/>
        <v/>
      </c>
      <c r="O50" s="151" t="str">
        <f t="shared" si="23"/>
        <v/>
      </c>
      <c r="P50" s="74" t="str">
        <f t="shared" si="2"/>
        <v/>
      </c>
      <c r="Q50" s="74">
        <f t="shared" si="13"/>
        <v>0</v>
      </c>
      <c r="R50" s="73">
        <f t="shared" si="14"/>
        <v>0</v>
      </c>
      <c r="S50" s="73">
        <f t="shared" si="3"/>
        <v>0</v>
      </c>
      <c r="T50" s="74">
        <f t="shared" si="24"/>
        <v>0</v>
      </c>
      <c r="U50" s="74">
        <f t="shared" si="15"/>
        <v>0</v>
      </c>
      <c r="V50" s="195">
        <f t="shared" si="16"/>
        <v>0</v>
      </c>
      <c r="W50" s="74">
        <f t="shared" si="9"/>
        <v>0</v>
      </c>
      <c r="X50" s="74">
        <f t="shared" si="17"/>
        <v>0</v>
      </c>
      <c r="Y50" s="74">
        <f t="shared" si="18"/>
        <v>0</v>
      </c>
      <c r="Z50" s="74">
        <f t="shared" si="19"/>
        <v>0</v>
      </c>
      <c r="AA50" s="74">
        <f t="shared" si="20"/>
        <v>0</v>
      </c>
      <c r="AB50" s="74">
        <f t="shared" si="21"/>
        <v>0</v>
      </c>
      <c r="AC50" s="74">
        <f t="shared" si="10"/>
        <v>0</v>
      </c>
    </row>
    <row r="51" spans="1:29" ht="14.5" x14ac:dyDescent="0.35">
      <c r="A51" s="88"/>
      <c r="B51" s="88"/>
      <c r="C51" s="88"/>
      <c r="D51" s="256"/>
      <c r="E51" s="256"/>
      <c r="F51" s="89"/>
      <c r="G51" s="187"/>
      <c r="H51" s="136"/>
      <c r="I51" s="137"/>
      <c r="J51" s="192"/>
      <c r="K51" s="68" t="str">
        <f t="shared" si="22"/>
        <v/>
      </c>
      <c r="L51" s="89"/>
      <c r="M51" s="67" t="str">
        <f t="shared" si="11"/>
        <v/>
      </c>
      <c r="N51" s="189" t="str">
        <f t="shared" si="12"/>
        <v/>
      </c>
      <c r="O51" s="151" t="str">
        <f t="shared" si="23"/>
        <v/>
      </c>
      <c r="P51" s="74" t="str">
        <f t="shared" si="2"/>
        <v/>
      </c>
      <c r="Q51" s="74">
        <f t="shared" si="13"/>
        <v>0</v>
      </c>
      <c r="R51" s="73">
        <f t="shared" si="14"/>
        <v>0</v>
      </c>
      <c r="S51" s="73">
        <f t="shared" si="3"/>
        <v>0</v>
      </c>
      <c r="T51" s="74">
        <f t="shared" si="24"/>
        <v>0</v>
      </c>
      <c r="U51" s="74">
        <f t="shared" si="15"/>
        <v>0</v>
      </c>
      <c r="V51" s="195">
        <f t="shared" si="16"/>
        <v>0</v>
      </c>
      <c r="W51" s="74">
        <f t="shared" si="9"/>
        <v>0</v>
      </c>
      <c r="X51" s="74">
        <f t="shared" si="17"/>
        <v>0</v>
      </c>
      <c r="Y51" s="74">
        <f t="shared" si="18"/>
        <v>0</v>
      </c>
      <c r="Z51" s="74">
        <f t="shared" si="19"/>
        <v>0</v>
      </c>
      <c r="AA51" s="74">
        <f t="shared" si="20"/>
        <v>0</v>
      </c>
      <c r="AB51" s="74">
        <f t="shared" si="21"/>
        <v>0</v>
      </c>
      <c r="AC51" s="74">
        <f t="shared" si="10"/>
        <v>0</v>
      </c>
    </row>
    <row r="52" spans="1:29" ht="14.5" x14ac:dyDescent="0.35">
      <c r="A52" s="88"/>
      <c r="B52" s="88"/>
      <c r="C52" s="88"/>
      <c r="D52" s="256"/>
      <c r="E52" s="256"/>
      <c r="F52" s="89"/>
      <c r="G52" s="187"/>
      <c r="H52" s="136"/>
      <c r="I52" s="137"/>
      <c r="J52" s="192"/>
      <c r="K52" s="68" t="str">
        <f t="shared" si="22"/>
        <v/>
      </c>
      <c r="L52" s="89"/>
      <c r="M52" s="67" t="str">
        <f t="shared" si="11"/>
        <v/>
      </c>
      <c r="N52" s="189" t="str">
        <f t="shared" si="12"/>
        <v/>
      </c>
      <c r="O52" s="151" t="str">
        <f t="shared" si="23"/>
        <v/>
      </c>
      <c r="P52" s="74" t="str">
        <f t="shared" si="2"/>
        <v/>
      </c>
      <c r="Q52" s="74">
        <f t="shared" si="13"/>
        <v>0</v>
      </c>
      <c r="R52" s="73">
        <f t="shared" si="14"/>
        <v>0</v>
      </c>
      <c r="S52" s="73">
        <f t="shared" si="3"/>
        <v>0</v>
      </c>
      <c r="T52" s="74">
        <f t="shared" si="24"/>
        <v>0</v>
      </c>
      <c r="U52" s="74">
        <f t="shared" si="15"/>
        <v>0</v>
      </c>
      <c r="V52" s="195">
        <f t="shared" si="16"/>
        <v>0</v>
      </c>
      <c r="W52" s="74">
        <f t="shared" si="9"/>
        <v>0</v>
      </c>
      <c r="X52" s="74">
        <f t="shared" si="17"/>
        <v>0</v>
      </c>
      <c r="Y52" s="74">
        <f t="shared" si="18"/>
        <v>0</v>
      </c>
      <c r="Z52" s="74">
        <f t="shared" si="19"/>
        <v>0</v>
      </c>
      <c r="AA52" s="74">
        <f t="shared" si="20"/>
        <v>0</v>
      </c>
      <c r="AB52" s="74">
        <f t="shared" si="21"/>
        <v>0</v>
      </c>
      <c r="AC52" s="74">
        <f t="shared" si="10"/>
        <v>0</v>
      </c>
    </row>
    <row r="53" spans="1:29" ht="14.5" x14ac:dyDescent="0.35">
      <c r="A53" s="88"/>
      <c r="B53" s="88"/>
      <c r="C53" s="88"/>
      <c r="D53" s="256"/>
      <c r="E53" s="256"/>
      <c r="F53" s="89"/>
      <c r="G53" s="187"/>
      <c r="H53" s="136"/>
      <c r="I53" s="137"/>
      <c r="J53" s="192"/>
      <c r="K53" s="68" t="str">
        <f t="shared" si="22"/>
        <v/>
      </c>
      <c r="L53" s="89"/>
      <c r="M53" s="67" t="str">
        <f t="shared" si="11"/>
        <v/>
      </c>
      <c r="N53" s="189" t="str">
        <f t="shared" si="12"/>
        <v/>
      </c>
      <c r="O53" s="151" t="str">
        <f t="shared" si="23"/>
        <v/>
      </c>
      <c r="P53" s="74" t="str">
        <f t="shared" si="2"/>
        <v/>
      </c>
      <c r="Q53" s="74">
        <f t="shared" si="13"/>
        <v>0</v>
      </c>
      <c r="R53" s="73">
        <f t="shared" si="14"/>
        <v>0</v>
      </c>
      <c r="S53" s="73">
        <f t="shared" si="3"/>
        <v>0</v>
      </c>
      <c r="T53" s="74">
        <f t="shared" si="24"/>
        <v>0</v>
      </c>
      <c r="U53" s="74">
        <f t="shared" si="15"/>
        <v>0</v>
      </c>
      <c r="V53" s="195">
        <f t="shared" si="16"/>
        <v>0</v>
      </c>
      <c r="W53" s="74">
        <f t="shared" si="9"/>
        <v>0</v>
      </c>
      <c r="X53" s="74">
        <f t="shared" si="17"/>
        <v>0</v>
      </c>
      <c r="Y53" s="74">
        <f t="shared" si="18"/>
        <v>0</v>
      </c>
      <c r="Z53" s="74">
        <f t="shared" si="19"/>
        <v>0</v>
      </c>
      <c r="AA53" s="74">
        <f t="shared" si="20"/>
        <v>0</v>
      </c>
      <c r="AB53" s="74">
        <f t="shared" si="21"/>
        <v>0</v>
      </c>
      <c r="AC53" s="74">
        <f t="shared" si="10"/>
        <v>0</v>
      </c>
    </row>
    <row r="54" spans="1:29" ht="14.5" x14ac:dyDescent="0.35">
      <c r="A54" s="88"/>
      <c r="B54" s="88"/>
      <c r="C54" s="88"/>
      <c r="D54" s="256"/>
      <c r="E54" s="256"/>
      <c r="F54" s="89"/>
      <c r="G54" s="187"/>
      <c r="H54" s="136"/>
      <c r="I54" s="137"/>
      <c r="J54" s="192"/>
      <c r="K54" s="68" t="str">
        <f t="shared" si="22"/>
        <v/>
      </c>
      <c r="L54" s="89"/>
      <c r="M54" s="67" t="str">
        <f t="shared" si="11"/>
        <v/>
      </c>
      <c r="N54" s="189" t="str">
        <f t="shared" si="12"/>
        <v/>
      </c>
      <c r="O54" s="151" t="str">
        <f t="shared" si="23"/>
        <v/>
      </c>
      <c r="P54" s="74" t="str">
        <f t="shared" si="2"/>
        <v/>
      </c>
      <c r="Q54" s="74">
        <f t="shared" si="13"/>
        <v>0</v>
      </c>
      <c r="R54" s="73">
        <f t="shared" si="14"/>
        <v>0</v>
      </c>
      <c r="S54" s="73">
        <f t="shared" si="3"/>
        <v>0</v>
      </c>
      <c r="T54" s="74">
        <f t="shared" si="24"/>
        <v>0</v>
      </c>
      <c r="U54" s="74">
        <f t="shared" si="15"/>
        <v>0</v>
      </c>
      <c r="V54" s="195">
        <f t="shared" si="16"/>
        <v>0</v>
      </c>
      <c r="W54" s="74">
        <f t="shared" si="9"/>
        <v>0</v>
      </c>
      <c r="X54" s="74">
        <f t="shared" si="17"/>
        <v>0</v>
      </c>
      <c r="Y54" s="74">
        <f t="shared" si="18"/>
        <v>0</v>
      </c>
      <c r="Z54" s="74">
        <f t="shared" si="19"/>
        <v>0</v>
      </c>
      <c r="AA54" s="74">
        <f t="shared" si="20"/>
        <v>0</v>
      </c>
      <c r="AB54" s="74">
        <f t="shared" si="21"/>
        <v>0</v>
      </c>
      <c r="AC54" s="74">
        <f t="shared" si="10"/>
        <v>0</v>
      </c>
    </row>
    <row r="55" spans="1:29" ht="14.5" x14ac:dyDescent="0.35">
      <c r="A55" s="88"/>
      <c r="B55" s="88"/>
      <c r="C55" s="88"/>
      <c r="D55" s="256"/>
      <c r="E55" s="256"/>
      <c r="F55" s="89"/>
      <c r="G55" s="187"/>
      <c r="H55" s="136"/>
      <c r="I55" s="137"/>
      <c r="J55" s="192"/>
      <c r="K55" s="68" t="str">
        <f t="shared" si="22"/>
        <v/>
      </c>
      <c r="L55" s="89"/>
      <c r="M55" s="67" t="str">
        <f t="shared" si="11"/>
        <v/>
      </c>
      <c r="N55" s="189" t="str">
        <f t="shared" si="12"/>
        <v/>
      </c>
      <c r="O55" s="151" t="str">
        <f t="shared" si="23"/>
        <v/>
      </c>
      <c r="P55" s="74" t="str">
        <f t="shared" si="2"/>
        <v/>
      </c>
      <c r="Q55" s="74">
        <f t="shared" si="13"/>
        <v>0</v>
      </c>
      <c r="R55" s="73">
        <f t="shared" si="14"/>
        <v>0</v>
      </c>
      <c r="S55" s="73">
        <f t="shared" si="3"/>
        <v>0</v>
      </c>
      <c r="T55" s="74">
        <f t="shared" si="24"/>
        <v>0</v>
      </c>
      <c r="U55" s="74">
        <f t="shared" si="15"/>
        <v>0</v>
      </c>
      <c r="V55" s="195">
        <f t="shared" si="16"/>
        <v>0</v>
      </c>
      <c r="W55" s="74">
        <f t="shared" si="9"/>
        <v>0</v>
      </c>
      <c r="X55" s="74">
        <f t="shared" si="17"/>
        <v>0</v>
      </c>
      <c r="Y55" s="74">
        <f t="shared" si="18"/>
        <v>0</v>
      </c>
      <c r="Z55" s="74">
        <f t="shared" si="19"/>
        <v>0</v>
      </c>
      <c r="AA55" s="74">
        <f t="shared" si="20"/>
        <v>0</v>
      </c>
      <c r="AB55" s="74">
        <f t="shared" si="21"/>
        <v>0</v>
      </c>
      <c r="AC55" s="74">
        <f t="shared" si="10"/>
        <v>0</v>
      </c>
    </row>
    <row r="56" spans="1:29" ht="14.5" x14ac:dyDescent="0.35">
      <c r="A56" s="88"/>
      <c r="B56" s="88"/>
      <c r="C56" s="88"/>
      <c r="D56" s="256"/>
      <c r="E56" s="256"/>
      <c r="F56" s="89"/>
      <c r="G56" s="187"/>
      <c r="H56" s="136"/>
      <c r="I56" s="137"/>
      <c r="J56" s="192"/>
      <c r="K56" s="68" t="str">
        <f t="shared" si="22"/>
        <v/>
      </c>
      <c r="L56" s="89"/>
      <c r="M56" s="67" t="str">
        <f t="shared" si="11"/>
        <v/>
      </c>
      <c r="N56" s="189" t="str">
        <f t="shared" si="12"/>
        <v/>
      </c>
      <c r="O56" s="151" t="str">
        <f t="shared" si="23"/>
        <v/>
      </c>
      <c r="P56" s="74" t="str">
        <f t="shared" si="2"/>
        <v/>
      </c>
      <c r="Q56" s="74">
        <f t="shared" si="13"/>
        <v>0</v>
      </c>
      <c r="R56" s="73">
        <f t="shared" si="14"/>
        <v>0</v>
      </c>
      <c r="S56" s="73">
        <f t="shared" si="3"/>
        <v>0</v>
      </c>
      <c r="T56" s="74">
        <f t="shared" si="24"/>
        <v>0</v>
      </c>
      <c r="U56" s="74">
        <f t="shared" si="15"/>
        <v>0</v>
      </c>
      <c r="V56" s="195">
        <f t="shared" si="16"/>
        <v>0</v>
      </c>
      <c r="W56" s="74">
        <f t="shared" si="9"/>
        <v>0</v>
      </c>
      <c r="X56" s="74">
        <f t="shared" si="17"/>
        <v>0</v>
      </c>
      <c r="Y56" s="74">
        <f t="shared" si="18"/>
        <v>0</v>
      </c>
      <c r="Z56" s="74">
        <f t="shared" si="19"/>
        <v>0</v>
      </c>
      <c r="AA56" s="74">
        <f t="shared" si="20"/>
        <v>0</v>
      </c>
      <c r="AB56" s="74">
        <f t="shared" si="21"/>
        <v>0</v>
      </c>
      <c r="AC56" s="74">
        <f t="shared" si="10"/>
        <v>0</v>
      </c>
    </row>
    <row r="57" spans="1:29" ht="14.5" x14ac:dyDescent="0.35">
      <c r="A57" s="88"/>
      <c r="B57" s="88"/>
      <c r="C57" s="88"/>
      <c r="D57" s="256"/>
      <c r="E57" s="256"/>
      <c r="F57" s="89"/>
      <c r="G57" s="187"/>
      <c r="H57" s="136"/>
      <c r="I57" s="137"/>
      <c r="J57" s="192"/>
      <c r="K57" s="68" t="str">
        <f t="shared" si="22"/>
        <v/>
      </c>
      <c r="L57" s="89"/>
      <c r="M57" s="67" t="str">
        <f t="shared" si="11"/>
        <v/>
      </c>
      <c r="N57" s="189" t="str">
        <f t="shared" si="12"/>
        <v/>
      </c>
      <c r="O57" s="151" t="str">
        <f t="shared" si="23"/>
        <v/>
      </c>
      <c r="P57" s="74" t="str">
        <f t="shared" si="2"/>
        <v/>
      </c>
      <c r="Q57" s="74">
        <f t="shared" si="13"/>
        <v>0</v>
      </c>
      <c r="R57" s="73">
        <f t="shared" si="14"/>
        <v>0</v>
      </c>
      <c r="S57" s="73">
        <f t="shared" si="3"/>
        <v>0</v>
      </c>
      <c r="T57" s="74">
        <f t="shared" si="24"/>
        <v>0</v>
      </c>
      <c r="U57" s="74">
        <f t="shared" si="15"/>
        <v>0</v>
      </c>
      <c r="V57" s="195">
        <f t="shared" si="16"/>
        <v>0</v>
      </c>
      <c r="W57" s="74">
        <f t="shared" si="9"/>
        <v>0</v>
      </c>
      <c r="X57" s="74">
        <f t="shared" si="17"/>
        <v>0</v>
      </c>
      <c r="Y57" s="74">
        <f t="shared" si="18"/>
        <v>0</v>
      </c>
      <c r="Z57" s="74">
        <f t="shared" si="19"/>
        <v>0</v>
      </c>
      <c r="AA57" s="74">
        <f t="shared" si="20"/>
        <v>0</v>
      </c>
      <c r="AB57" s="74">
        <f t="shared" si="21"/>
        <v>0</v>
      </c>
      <c r="AC57" s="74">
        <f t="shared" si="10"/>
        <v>0</v>
      </c>
    </row>
    <row r="58" spans="1:29" ht="14.5" x14ac:dyDescent="0.35">
      <c r="A58" s="88"/>
      <c r="B58" s="88"/>
      <c r="C58" s="88"/>
      <c r="D58" s="256"/>
      <c r="E58" s="256"/>
      <c r="F58" s="89"/>
      <c r="G58" s="187"/>
      <c r="H58" s="136"/>
      <c r="I58" s="137"/>
      <c r="J58" s="192"/>
      <c r="K58" s="68" t="str">
        <f t="shared" si="22"/>
        <v/>
      </c>
      <c r="L58" s="89"/>
      <c r="M58" s="67" t="str">
        <f t="shared" si="11"/>
        <v/>
      </c>
      <c r="N58" s="189" t="str">
        <f t="shared" si="12"/>
        <v/>
      </c>
      <c r="O58" s="151" t="str">
        <f t="shared" si="23"/>
        <v/>
      </c>
      <c r="P58" s="74" t="str">
        <f t="shared" si="2"/>
        <v/>
      </c>
      <c r="Q58" s="74">
        <f t="shared" si="13"/>
        <v>0</v>
      </c>
      <c r="R58" s="73">
        <f t="shared" si="14"/>
        <v>0</v>
      </c>
      <c r="S58" s="73">
        <f t="shared" si="3"/>
        <v>0</v>
      </c>
      <c r="T58" s="74">
        <f t="shared" si="24"/>
        <v>0</v>
      </c>
      <c r="U58" s="74">
        <f t="shared" si="15"/>
        <v>0</v>
      </c>
      <c r="V58" s="195">
        <f t="shared" si="16"/>
        <v>0</v>
      </c>
      <c r="W58" s="74">
        <f t="shared" si="9"/>
        <v>0</v>
      </c>
      <c r="X58" s="74">
        <f t="shared" si="17"/>
        <v>0</v>
      </c>
      <c r="Y58" s="74">
        <f t="shared" si="18"/>
        <v>0</v>
      </c>
      <c r="Z58" s="74">
        <f t="shared" si="19"/>
        <v>0</v>
      </c>
      <c r="AA58" s="74">
        <f t="shared" si="20"/>
        <v>0</v>
      </c>
      <c r="AB58" s="74">
        <f t="shared" si="21"/>
        <v>0</v>
      </c>
      <c r="AC58" s="74">
        <f t="shared" si="10"/>
        <v>0</v>
      </c>
    </row>
    <row r="59" spans="1:29" ht="14.5" x14ac:dyDescent="0.35">
      <c r="A59" s="88"/>
      <c r="B59" s="88"/>
      <c r="C59" s="88"/>
      <c r="D59" s="256"/>
      <c r="E59" s="256"/>
      <c r="F59" s="89"/>
      <c r="G59" s="187"/>
      <c r="H59" s="136"/>
      <c r="I59" s="137"/>
      <c r="J59" s="192"/>
      <c r="K59" s="68" t="str">
        <f t="shared" si="22"/>
        <v/>
      </c>
      <c r="L59" s="89"/>
      <c r="M59" s="67" t="str">
        <f t="shared" si="11"/>
        <v/>
      </c>
      <c r="N59" s="189" t="str">
        <f t="shared" si="12"/>
        <v/>
      </c>
      <c r="O59" s="151" t="str">
        <f t="shared" si="23"/>
        <v/>
      </c>
      <c r="P59" s="74" t="str">
        <f t="shared" si="2"/>
        <v/>
      </c>
      <c r="Q59" s="74">
        <f t="shared" si="13"/>
        <v>0</v>
      </c>
      <c r="R59" s="73">
        <f t="shared" si="14"/>
        <v>0</v>
      </c>
      <c r="S59" s="73">
        <f t="shared" si="3"/>
        <v>0</v>
      </c>
      <c r="T59" s="74">
        <f t="shared" si="24"/>
        <v>0</v>
      </c>
      <c r="U59" s="74">
        <f t="shared" si="15"/>
        <v>0</v>
      </c>
      <c r="V59" s="195">
        <f t="shared" si="16"/>
        <v>0</v>
      </c>
      <c r="W59" s="74">
        <f t="shared" si="9"/>
        <v>0</v>
      </c>
      <c r="X59" s="74">
        <f t="shared" si="17"/>
        <v>0</v>
      </c>
      <c r="Y59" s="74">
        <f t="shared" si="18"/>
        <v>0</v>
      </c>
      <c r="Z59" s="74">
        <f t="shared" si="19"/>
        <v>0</v>
      </c>
      <c r="AA59" s="74">
        <f t="shared" si="20"/>
        <v>0</v>
      </c>
      <c r="AB59" s="74">
        <f t="shared" si="21"/>
        <v>0</v>
      </c>
      <c r="AC59" s="74">
        <f t="shared" si="10"/>
        <v>0</v>
      </c>
    </row>
    <row r="60" spans="1:29" ht="14.5" x14ac:dyDescent="0.35">
      <c r="A60" s="88"/>
      <c r="B60" s="88"/>
      <c r="C60" s="88"/>
      <c r="D60" s="256"/>
      <c r="E60" s="256"/>
      <c r="F60" s="89"/>
      <c r="G60" s="187"/>
      <c r="H60" s="136"/>
      <c r="I60" s="137"/>
      <c r="J60" s="192"/>
      <c r="K60" s="68" t="str">
        <f t="shared" si="22"/>
        <v/>
      </c>
      <c r="L60" s="89"/>
      <c r="M60" s="67" t="str">
        <f t="shared" si="11"/>
        <v/>
      </c>
      <c r="N60" s="189" t="str">
        <f t="shared" si="12"/>
        <v/>
      </c>
      <c r="O60" s="151" t="str">
        <f t="shared" si="23"/>
        <v/>
      </c>
      <c r="P60" s="74" t="str">
        <f t="shared" si="2"/>
        <v/>
      </c>
      <c r="Q60" s="74">
        <f t="shared" si="13"/>
        <v>0</v>
      </c>
      <c r="R60" s="73">
        <f t="shared" si="14"/>
        <v>0</v>
      </c>
      <c r="S60" s="73">
        <f t="shared" si="3"/>
        <v>0</v>
      </c>
      <c r="T60" s="74">
        <f t="shared" si="24"/>
        <v>0</v>
      </c>
      <c r="U60" s="74">
        <f t="shared" si="15"/>
        <v>0</v>
      </c>
      <c r="V60" s="195">
        <f t="shared" si="16"/>
        <v>0</v>
      </c>
      <c r="W60" s="74">
        <f t="shared" si="9"/>
        <v>0</v>
      </c>
      <c r="X60" s="74">
        <f t="shared" si="17"/>
        <v>0</v>
      </c>
      <c r="Y60" s="74">
        <f t="shared" si="18"/>
        <v>0</v>
      </c>
      <c r="Z60" s="74">
        <f t="shared" si="19"/>
        <v>0</v>
      </c>
      <c r="AA60" s="74">
        <f t="shared" si="20"/>
        <v>0</v>
      </c>
      <c r="AB60" s="74">
        <f t="shared" si="21"/>
        <v>0</v>
      </c>
      <c r="AC60" s="74">
        <f t="shared" si="10"/>
        <v>0</v>
      </c>
    </row>
    <row r="61" spans="1:29" ht="14.5" x14ac:dyDescent="0.35">
      <c r="A61" s="88"/>
      <c r="B61" s="88"/>
      <c r="C61" s="88"/>
      <c r="D61" s="256"/>
      <c r="E61" s="256"/>
      <c r="F61" s="89"/>
      <c r="G61" s="187"/>
      <c r="H61" s="136"/>
      <c r="I61" s="137"/>
      <c r="J61" s="192"/>
      <c r="K61" s="68" t="str">
        <f t="shared" si="22"/>
        <v/>
      </c>
      <c r="L61" s="89"/>
      <c r="M61" s="67" t="str">
        <f t="shared" si="11"/>
        <v/>
      </c>
      <c r="N61" s="189" t="str">
        <f t="shared" si="12"/>
        <v/>
      </c>
      <c r="O61" s="151" t="str">
        <f t="shared" si="23"/>
        <v/>
      </c>
      <c r="P61" s="74" t="str">
        <f t="shared" si="2"/>
        <v/>
      </c>
      <c r="Q61" s="74">
        <f t="shared" si="13"/>
        <v>0</v>
      </c>
      <c r="R61" s="73">
        <f t="shared" si="14"/>
        <v>0</v>
      </c>
      <c r="S61" s="73">
        <f t="shared" si="3"/>
        <v>0</v>
      </c>
      <c r="T61" s="74">
        <f t="shared" si="24"/>
        <v>0</v>
      </c>
      <c r="U61" s="74">
        <f t="shared" si="15"/>
        <v>0</v>
      </c>
      <c r="V61" s="195">
        <f t="shared" si="16"/>
        <v>0</v>
      </c>
      <c r="W61" s="74">
        <f t="shared" si="9"/>
        <v>0</v>
      </c>
      <c r="X61" s="74">
        <f t="shared" si="17"/>
        <v>0</v>
      </c>
      <c r="Y61" s="74">
        <f t="shared" si="18"/>
        <v>0</v>
      </c>
      <c r="Z61" s="74">
        <f t="shared" si="19"/>
        <v>0</v>
      </c>
      <c r="AA61" s="74">
        <f t="shared" si="20"/>
        <v>0</v>
      </c>
      <c r="AB61" s="74">
        <f t="shared" si="21"/>
        <v>0</v>
      </c>
      <c r="AC61" s="74">
        <f t="shared" si="10"/>
        <v>0</v>
      </c>
    </row>
    <row r="62" spans="1:29" ht="14.5" x14ac:dyDescent="0.35">
      <c r="A62" s="88"/>
      <c r="B62" s="88"/>
      <c r="C62" s="88"/>
      <c r="D62" s="256"/>
      <c r="E62" s="256"/>
      <c r="F62" s="89"/>
      <c r="G62" s="187"/>
      <c r="H62" s="136"/>
      <c r="I62" s="137"/>
      <c r="J62" s="192"/>
      <c r="K62" s="68" t="str">
        <f t="shared" si="22"/>
        <v/>
      </c>
      <c r="L62" s="89"/>
      <c r="M62" s="67" t="str">
        <f t="shared" si="11"/>
        <v/>
      </c>
      <c r="N62" s="189" t="str">
        <f t="shared" si="12"/>
        <v/>
      </c>
      <c r="O62" s="151" t="str">
        <f t="shared" si="23"/>
        <v/>
      </c>
      <c r="P62" s="74" t="str">
        <f t="shared" si="2"/>
        <v/>
      </c>
      <c r="Q62" s="74">
        <f t="shared" si="13"/>
        <v>0</v>
      </c>
      <c r="R62" s="73">
        <f t="shared" si="14"/>
        <v>0</v>
      </c>
      <c r="S62" s="73">
        <f t="shared" si="3"/>
        <v>0</v>
      </c>
      <c r="T62" s="74">
        <f t="shared" si="24"/>
        <v>0</v>
      </c>
      <c r="U62" s="74">
        <f t="shared" si="15"/>
        <v>0</v>
      </c>
      <c r="V62" s="195">
        <f t="shared" si="16"/>
        <v>0</v>
      </c>
      <c r="W62" s="74">
        <f t="shared" si="9"/>
        <v>0</v>
      </c>
      <c r="X62" s="74">
        <f t="shared" si="17"/>
        <v>0</v>
      </c>
      <c r="Y62" s="74">
        <f t="shared" si="18"/>
        <v>0</v>
      </c>
      <c r="Z62" s="74">
        <f t="shared" si="19"/>
        <v>0</v>
      </c>
      <c r="AA62" s="74">
        <f t="shared" si="20"/>
        <v>0</v>
      </c>
      <c r="AB62" s="74">
        <f t="shared" si="21"/>
        <v>0</v>
      </c>
      <c r="AC62" s="74">
        <f t="shared" si="10"/>
        <v>0</v>
      </c>
    </row>
    <row r="63" spans="1:29" ht="14.5" x14ac:dyDescent="0.35">
      <c r="A63" s="88"/>
      <c r="B63" s="88"/>
      <c r="C63" s="88"/>
      <c r="D63" s="256"/>
      <c r="E63" s="256"/>
      <c r="F63" s="89"/>
      <c r="G63" s="187"/>
      <c r="H63" s="136"/>
      <c r="I63" s="137"/>
      <c r="J63" s="192"/>
      <c r="K63" s="68" t="str">
        <f t="shared" si="22"/>
        <v/>
      </c>
      <c r="L63" s="89"/>
      <c r="M63" s="67" t="str">
        <f t="shared" si="11"/>
        <v/>
      </c>
      <c r="N63" s="189" t="str">
        <f t="shared" si="12"/>
        <v/>
      </c>
      <c r="O63" s="151" t="str">
        <f t="shared" si="23"/>
        <v/>
      </c>
      <c r="P63" s="74" t="str">
        <f t="shared" si="2"/>
        <v/>
      </c>
      <c r="Q63" s="74">
        <f t="shared" si="13"/>
        <v>0</v>
      </c>
      <c r="R63" s="73">
        <f t="shared" si="14"/>
        <v>0</v>
      </c>
      <c r="S63" s="73">
        <f t="shared" si="3"/>
        <v>0</v>
      </c>
      <c r="T63" s="74">
        <f t="shared" si="24"/>
        <v>0</v>
      </c>
      <c r="U63" s="74">
        <f t="shared" si="15"/>
        <v>0</v>
      </c>
      <c r="V63" s="195">
        <f t="shared" si="16"/>
        <v>0</v>
      </c>
      <c r="W63" s="74">
        <f t="shared" si="9"/>
        <v>0</v>
      </c>
      <c r="X63" s="74">
        <f t="shared" si="17"/>
        <v>0</v>
      </c>
      <c r="Y63" s="74">
        <f t="shared" si="18"/>
        <v>0</v>
      </c>
      <c r="Z63" s="74">
        <f t="shared" si="19"/>
        <v>0</v>
      </c>
      <c r="AA63" s="74">
        <f t="shared" si="20"/>
        <v>0</v>
      </c>
      <c r="AB63" s="74">
        <f t="shared" si="21"/>
        <v>0</v>
      </c>
      <c r="AC63" s="74">
        <f t="shared" si="10"/>
        <v>0</v>
      </c>
    </row>
    <row r="64" spans="1:29" ht="14.5" x14ac:dyDescent="0.35">
      <c r="A64" s="88"/>
      <c r="B64" s="88"/>
      <c r="C64" s="88"/>
      <c r="D64" s="256"/>
      <c r="E64" s="256"/>
      <c r="F64" s="89"/>
      <c r="G64" s="187"/>
      <c r="H64" s="136"/>
      <c r="I64" s="137"/>
      <c r="J64" s="192"/>
      <c r="K64" s="68" t="str">
        <f t="shared" si="22"/>
        <v/>
      </c>
      <c r="L64" s="89"/>
      <c r="M64" s="67" t="str">
        <f t="shared" si="11"/>
        <v/>
      </c>
      <c r="N64" s="189" t="str">
        <f t="shared" si="12"/>
        <v/>
      </c>
      <c r="O64" s="151" t="str">
        <f t="shared" si="23"/>
        <v/>
      </c>
      <c r="P64" s="74" t="str">
        <f t="shared" si="2"/>
        <v/>
      </c>
      <c r="Q64" s="74">
        <f t="shared" si="13"/>
        <v>0</v>
      </c>
      <c r="R64" s="73">
        <f t="shared" si="14"/>
        <v>0</v>
      </c>
      <c r="S64" s="73">
        <f t="shared" si="3"/>
        <v>0</v>
      </c>
      <c r="T64" s="74">
        <f t="shared" si="24"/>
        <v>0</v>
      </c>
      <c r="U64" s="74">
        <f t="shared" si="15"/>
        <v>0</v>
      </c>
      <c r="V64" s="195">
        <f t="shared" si="16"/>
        <v>0</v>
      </c>
      <c r="W64" s="74">
        <f t="shared" si="9"/>
        <v>0</v>
      </c>
      <c r="X64" s="74">
        <f t="shared" si="17"/>
        <v>0</v>
      </c>
      <c r="Y64" s="74">
        <f t="shared" si="18"/>
        <v>0</v>
      </c>
      <c r="Z64" s="74">
        <f t="shared" si="19"/>
        <v>0</v>
      </c>
      <c r="AA64" s="74">
        <f t="shared" si="20"/>
        <v>0</v>
      </c>
      <c r="AB64" s="74">
        <f t="shared" si="21"/>
        <v>0</v>
      </c>
      <c r="AC64" s="74">
        <f t="shared" si="10"/>
        <v>0</v>
      </c>
    </row>
    <row r="65" spans="1:29" ht="14.5" x14ac:dyDescent="0.35">
      <c r="A65" s="88"/>
      <c r="B65" s="88"/>
      <c r="C65" s="88"/>
      <c r="D65" s="256"/>
      <c r="E65" s="256"/>
      <c r="F65" s="89"/>
      <c r="G65" s="187"/>
      <c r="H65" s="136"/>
      <c r="I65" s="137"/>
      <c r="J65" s="192"/>
      <c r="K65" s="68" t="str">
        <f t="shared" si="22"/>
        <v/>
      </c>
      <c r="L65" s="89"/>
      <c r="M65" s="67" t="str">
        <f t="shared" si="11"/>
        <v/>
      </c>
      <c r="N65" s="189" t="str">
        <f t="shared" si="12"/>
        <v/>
      </c>
      <c r="O65" s="151" t="str">
        <f t="shared" si="23"/>
        <v/>
      </c>
      <c r="P65" s="74" t="str">
        <f t="shared" si="2"/>
        <v/>
      </c>
      <c r="Q65" s="74">
        <f t="shared" si="13"/>
        <v>0</v>
      </c>
      <c r="R65" s="73">
        <f t="shared" si="14"/>
        <v>0</v>
      </c>
      <c r="S65" s="73">
        <f t="shared" si="3"/>
        <v>0</v>
      </c>
      <c r="T65" s="74">
        <f t="shared" si="24"/>
        <v>0</v>
      </c>
      <c r="U65" s="74">
        <f t="shared" si="15"/>
        <v>0</v>
      </c>
      <c r="V65" s="195">
        <f t="shared" si="16"/>
        <v>0</v>
      </c>
      <c r="W65" s="74">
        <f t="shared" si="9"/>
        <v>0</v>
      </c>
      <c r="X65" s="74">
        <f t="shared" si="17"/>
        <v>0</v>
      </c>
      <c r="Y65" s="74">
        <f t="shared" si="18"/>
        <v>0</v>
      </c>
      <c r="Z65" s="74">
        <f t="shared" si="19"/>
        <v>0</v>
      </c>
      <c r="AA65" s="74">
        <f t="shared" si="20"/>
        <v>0</v>
      </c>
      <c r="AB65" s="74">
        <f t="shared" si="21"/>
        <v>0</v>
      </c>
      <c r="AC65" s="74">
        <f t="shared" si="10"/>
        <v>0</v>
      </c>
    </row>
    <row r="66" spans="1:29" ht="14.5" x14ac:dyDescent="0.35">
      <c r="A66" s="88"/>
      <c r="B66" s="88"/>
      <c r="C66" s="88"/>
      <c r="D66" s="256"/>
      <c r="E66" s="256"/>
      <c r="F66" s="89"/>
      <c r="G66" s="187"/>
      <c r="H66" s="136"/>
      <c r="I66" s="137"/>
      <c r="J66" s="192"/>
      <c r="K66" s="68" t="str">
        <f t="shared" si="22"/>
        <v/>
      </c>
      <c r="L66" s="89"/>
      <c r="M66" s="67" t="str">
        <f t="shared" si="11"/>
        <v/>
      </c>
      <c r="N66" s="189" t="str">
        <f t="shared" si="12"/>
        <v/>
      </c>
      <c r="O66" s="151" t="str">
        <f t="shared" si="23"/>
        <v/>
      </c>
      <c r="P66" s="74" t="str">
        <f t="shared" si="2"/>
        <v/>
      </c>
      <c r="Q66" s="74">
        <f t="shared" si="13"/>
        <v>0</v>
      </c>
      <c r="R66" s="73">
        <f t="shared" si="14"/>
        <v>0</v>
      </c>
      <c r="S66" s="73">
        <f t="shared" si="3"/>
        <v>0</v>
      </c>
      <c r="T66" s="74">
        <f t="shared" si="24"/>
        <v>0</v>
      </c>
      <c r="U66" s="74">
        <f t="shared" si="15"/>
        <v>0</v>
      </c>
      <c r="V66" s="195">
        <f t="shared" si="16"/>
        <v>0</v>
      </c>
      <c r="W66" s="74">
        <f t="shared" si="9"/>
        <v>0</v>
      </c>
      <c r="X66" s="74">
        <f t="shared" si="17"/>
        <v>0</v>
      </c>
      <c r="Y66" s="74">
        <f t="shared" si="18"/>
        <v>0</v>
      </c>
      <c r="Z66" s="74">
        <f t="shared" si="19"/>
        <v>0</v>
      </c>
      <c r="AA66" s="74">
        <f t="shared" si="20"/>
        <v>0</v>
      </c>
      <c r="AB66" s="74">
        <f t="shared" si="21"/>
        <v>0</v>
      </c>
      <c r="AC66" s="74">
        <f t="shared" si="10"/>
        <v>0</v>
      </c>
    </row>
    <row r="67" spans="1:29" ht="14.5" x14ac:dyDescent="0.35">
      <c r="A67" s="88"/>
      <c r="B67" s="88"/>
      <c r="C67" s="88"/>
      <c r="D67" s="256"/>
      <c r="E67" s="256"/>
      <c r="F67" s="89"/>
      <c r="G67" s="187"/>
      <c r="H67" s="136"/>
      <c r="I67" s="137"/>
      <c r="J67" s="192"/>
      <c r="K67" s="68" t="str">
        <f t="shared" si="22"/>
        <v/>
      </c>
      <c r="L67" s="89"/>
      <c r="M67" s="67" t="str">
        <f t="shared" si="11"/>
        <v/>
      </c>
      <c r="N67" s="189" t="str">
        <f t="shared" si="12"/>
        <v/>
      </c>
      <c r="O67" s="151" t="str">
        <f t="shared" si="23"/>
        <v/>
      </c>
      <c r="P67" s="74" t="str">
        <f t="shared" si="2"/>
        <v/>
      </c>
      <c r="Q67" s="74">
        <f t="shared" si="13"/>
        <v>0</v>
      </c>
      <c r="R67" s="73">
        <f t="shared" si="14"/>
        <v>0</v>
      </c>
      <c r="S67" s="73">
        <f t="shared" si="3"/>
        <v>0</v>
      </c>
      <c r="T67" s="74">
        <f t="shared" si="24"/>
        <v>0</v>
      </c>
      <c r="U67" s="74">
        <f t="shared" si="15"/>
        <v>0</v>
      </c>
      <c r="V67" s="195">
        <f t="shared" si="16"/>
        <v>0</v>
      </c>
      <c r="W67" s="74">
        <f t="shared" si="9"/>
        <v>0</v>
      </c>
      <c r="X67" s="74">
        <f t="shared" si="17"/>
        <v>0</v>
      </c>
      <c r="Y67" s="74">
        <f t="shared" si="18"/>
        <v>0</v>
      </c>
      <c r="Z67" s="74">
        <f t="shared" si="19"/>
        <v>0</v>
      </c>
      <c r="AA67" s="74">
        <f t="shared" si="20"/>
        <v>0</v>
      </c>
      <c r="AB67" s="74">
        <f t="shared" si="21"/>
        <v>0</v>
      </c>
      <c r="AC67" s="74">
        <f t="shared" si="10"/>
        <v>0</v>
      </c>
    </row>
    <row r="68" spans="1:29" ht="14.5" x14ac:dyDescent="0.35">
      <c r="A68" s="88"/>
      <c r="B68" s="88"/>
      <c r="C68" s="88"/>
      <c r="D68" s="256"/>
      <c r="E68" s="256"/>
      <c r="F68" s="89"/>
      <c r="G68" s="187"/>
      <c r="H68" s="136"/>
      <c r="I68" s="137"/>
      <c r="J68" s="192"/>
      <c r="K68" s="68" t="str">
        <f t="shared" si="22"/>
        <v/>
      </c>
      <c r="L68" s="89"/>
      <c r="M68" s="67" t="str">
        <f t="shared" si="11"/>
        <v/>
      </c>
      <c r="N68" s="189" t="str">
        <f t="shared" si="12"/>
        <v/>
      </c>
      <c r="O68" s="151" t="str">
        <f t="shared" si="23"/>
        <v/>
      </c>
      <c r="P68" s="74" t="str">
        <f t="shared" si="2"/>
        <v/>
      </c>
      <c r="Q68" s="74">
        <f t="shared" si="13"/>
        <v>0</v>
      </c>
      <c r="R68" s="73">
        <f t="shared" si="14"/>
        <v>0</v>
      </c>
      <c r="S68" s="73">
        <f t="shared" si="3"/>
        <v>0</v>
      </c>
      <c r="T68" s="74">
        <f t="shared" si="24"/>
        <v>0</v>
      </c>
      <c r="U68" s="74">
        <f t="shared" si="15"/>
        <v>0</v>
      </c>
      <c r="V68" s="195">
        <f t="shared" si="16"/>
        <v>0</v>
      </c>
      <c r="W68" s="74">
        <f t="shared" si="9"/>
        <v>0</v>
      </c>
      <c r="X68" s="74">
        <f t="shared" si="17"/>
        <v>0</v>
      </c>
      <c r="Y68" s="74">
        <f t="shared" si="18"/>
        <v>0</v>
      </c>
      <c r="Z68" s="74">
        <f t="shared" si="19"/>
        <v>0</v>
      </c>
      <c r="AA68" s="74">
        <f t="shared" si="20"/>
        <v>0</v>
      </c>
      <c r="AB68" s="74">
        <f t="shared" si="21"/>
        <v>0</v>
      </c>
      <c r="AC68" s="74">
        <f t="shared" si="10"/>
        <v>0</v>
      </c>
    </row>
    <row r="69" spans="1:29" ht="14.5" x14ac:dyDescent="0.35">
      <c r="A69" s="88"/>
      <c r="B69" s="88"/>
      <c r="C69" s="88"/>
      <c r="D69" s="256"/>
      <c r="E69" s="256"/>
      <c r="F69" s="89"/>
      <c r="G69" s="187"/>
      <c r="H69" s="136"/>
      <c r="I69" s="137"/>
      <c r="J69" s="192"/>
      <c r="K69" s="68" t="str">
        <f t="shared" si="22"/>
        <v/>
      </c>
      <c r="L69" s="89"/>
      <c r="M69" s="67" t="str">
        <f t="shared" si="11"/>
        <v/>
      </c>
      <c r="N69" s="189" t="str">
        <f t="shared" si="12"/>
        <v/>
      </c>
      <c r="O69" s="151" t="str">
        <f t="shared" si="23"/>
        <v/>
      </c>
      <c r="P69" s="74" t="str">
        <f t="shared" si="2"/>
        <v/>
      </c>
      <c r="Q69" s="74">
        <f t="shared" si="13"/>
        <v>0</v>
      </c>
      <c r="R69" s="73">
        <f t="shared" si="14"/>
        <v>0</v>
      </c>
      <c r="S69" s="73">
        <f t="shared" si="3"/>
        <v>0</v>
      </c>
      <c r="T69" s="74">
        <f t="shared" si="24"/>
        <v>0</v>
      </c>
      <c r="U69" s="74">
        <f t="shared" si="15"/>
        <v>0</v>
      </c>
      <c r="V69" s="195">
        <f t="shared" si="16"/>
        <v>0</v>
      </c>
      <c r="W69" s="74">
        <f t="shared" si="9"/>
        <v>0</v>
      </c>
      <c r="X69" s="74">
        <f t="shared" si="17"/>
        <v>0</v>
      </c>
      <c r="Y69" s="74">
        <f t="shared" si="18"/>
        <v>0</v>
      </c>
      <c r="Z69" s="74">
        <f t="shared" si="19"/>
        <v>0</v>
      </c>
      <c r="AA69" s="74">
        <f t="shared" si="20"/>
        <v>0</v>
      </c>
      <c r="AB69" s="74">
        <f t="shared" si="21"/>
        <v>0</v>
      </c>
      <c r="AC69" s="74">
        <f t="shared" si="10"/>
        <v>0</v>
      </c>
    </row>
    <row r="70" spans="1:29" ht="14.5" x14ac:dyDescent="0.35">
      <c r="A70" s="88"/>
      <c r="B70" s="88"/>
      <c r="C70" s="88"/>
      <c r="D70" s="256"/>
      <c r="E70" s="256"/>
      <c r="F70" s="89"/>
      <c r="G70" s="187"/>
      <c r="H70" s="136"/>
      <c r="I70" s="137"/>
      <c r="J70" s="192"/>
      <c r="K70" s="68" t="str">
        <f t="shared" si="22"/>
        <v/>
      </c>
      <c r="L70" s="89"/>
      <c r="M70" s="67" t="str">
        <f t="shared" si="11"/>
        <v/>
      </c>
      <c r="N70" s="189" t="str">
        <f t="shared" si="12"/>
        <v/>
      </c>
      <c r="O70" s="151" t="str">
        <f t="shared" si="23"/>
        <v/>
      </c>
      <c r="P70" s="74" t="str">
        <f t="shared" si="2"/>
        <v/>
      </c>
      <c r="Q70" s="74">
        <f t="shared" si="13"/>
        <v>0</v>
      </c>
      <c r="R70" s="73">
        <f t="shared" si="14"/>
        <v>0</v>
      </c>
      <c r="S70" s="73">
        <f t="shared" si="3"/>
        <v>0</v>
      </c>
      <c r="T70" s="74">
        <f t="shared" si="24"/>
        <v>0</v>
      </c>
      <c r="U70" s="74">
        <f t="shared" si="15"/>
        <v>0</v>
      </c>
      <c r="V70" s="195">
        <f t="shared" si="16"/>
        <v>0</v>
      </c>
      <c r="W70" s="74">
        <f t="shared" si="9"/>
        <v>0</v>
      </c>
      <c r="X70" s="74">
        <f t="shared" si="17"/>
        <v>0</v>
      </c>
      <c r="Y70" s="74">
        <f t="shared" si="18"/>
        <v>0</v>
      </c>
      <c r="Z70" s="74">
        <f t="shared" si="19"/>
        <v>0</v>
      </c>
      <c r="AA70" s="74">
        <f t="shared" si="20"/>
        <v>0</v>
      </c>
      <c r="AB70" s="74">
        <f t="shared" si="21"/>
        <v>0</v>
      </c>
      <c r="AC70" s="74">
        <f t="shared" si="10"/>
        <v>0</v>
      </c>
    </row>
    <row r="71" spans="1:29" ht="14.5" x14ac:dyDescent="0.35">
      <c r="A71" s="88"/>
      <c r="B71" s="88"/>
      <c r="C71" s="88"/>
      <c r="D71" s="256"/>
      <c r="E71" s="256"/>
      <c r="F71" s="89"/>
      <c r="G71" s="187"/>
      <c r="H71" s="136"/>
      <c r="I71" s="137"/>
      <c r="J71" s="192"/>
      <c r="K71" s="68" t="str">
        <f t="shared" si="22"/>
        <v/>
      </c>
      <c r="L71" s="89"/>
      <c r="M71" s="67" t="str">
        <f t="shared" si="11"/>
        <v/>
      </c>
      <c r="N71" s="189" t="str">
        <f t="shared" si="12"/>
        <v/>
      </c>
      <c r="O71" s="151" t="str">
        <f t="shared" si="23"/>
        <v/>
      </c>
      <c r="P71" s="74" t="str">
        <f t="shared" si="2"/>
        <v/>
      </c>
      <c r="Q71" s="74">
        <f t="shared" si="13"/>
        <v>0</v>
      </c>
      <c r="R71" s="73">
        <f t="shared" si="14"/>
        <v>0</v>
      </c>
      <c r="S71" s="73">
        <f t="shared" si="3"/>
        <v>0</v>
      </c>
      <c r="T71" s="74">
        <f t="shared" si="24"/>
        <v>0</v>
      </c>
      <c r="U71" s="74">
        <f t="shared" si="15"/>
        <v>0</v>
      </c>
      <c r="V71" s="195">
        <f t="shared" si="16"/>
        <v>0</v>
      </c>
      <c r="W71" s="74">
        <f t="shared" si="9"/>
        <v>0</v>
      </c>
      <c r="X71" s="74">
        <f t="shared" si="17"/>
        <v>0</v>
      </c>
      <c r="Y71" s="74">
        <f t="shared" si="18"/>
        <v>0</v>
      </c>
      <c r="Z71" s="74">
        <f t="shared" si="19"/>
        <v>0</v>
      </c>
      <c r="AA71" s="74">
        <f t="shared" si="20"/>
        <v>0</v>
      </c>
      <c r="AB71" s="74">
        <f t="shared" si="21"/>
        <v>0</v>
      </c>
      <c r="AC71" s="74">
        <f t="shared" si="10"/>
        <v>0</v>
      </c>
    </row>
    <row r="72" spans="1:29" ht="14.5" x14ac:dyDescent="0.35">
      <c r="A72" s="88"/>
      <c r="B72" s="88"/>
      <c r="C72" s="88"/>
      <c r="D72" s="256"/>
      <c r="E72" s="256"/>
      <c r="F72" s="89"/>
      <c r="G72" s="187"/>
      <c r="H72" s="136"/>
      <c r="I72" s="137"/>
      <c r="J72" s="192"/>
      <c r="K72" s="68" t="str">
        <f t="shared" si="22"/>
        <v/>
      </c>
      <c r="L72" s="89"/>
      <c r="M72" s="67" t="str">
        <f t="shared" si="11"/>
        <v/>
      </c>
      <c r="N72" s="189" t="str">
        <f t="shared" si="12"/>
        <v/>
      </c>
      <c r="O72" s="151" t="str">
        <f t="shared" si="23"/>
        <v/>
      </c>
      <c r="P72" s="74" t="str">
        <f t="shared" ref="P72:P135" si="25">IF(F72&gt;0,IF(M72&lt;=3470,$A$382,IF(M72&gt;=4340,$A$384,$A$383)),"")</f>
        <v/>
      </c>
      <c r="Q72" s="74">
        <f t="shared" si="13"/>
        <v>0</v>
      </c>
      <c r="R72" s="73">
        <f t="shared" si="14"/>
        <v>0</v>
      </c>
      <c r="S72" s="73">
        <f t="shared" ref="S72:S135" si="26">IF(AND(P72=$A$383,ISBLANK(J72)),1,0)</f>
        <v>0</v>
      </c>
      <c r="T72" s="74">
        <f t="shared" si="24"/>
        <v>0</v>
      </c>
      <c r="U72" s="74">
        <f t="shared" si="15"/>
        <v>0</v>
      </c>
      <c r="V72" s="195">
        <f t="shared" si="16"/>
        <v>0</v>
      </c>
      <c r="W72" s="74">
        <f t="shared" si="9"/>
        <v>0</v>
      </c>
      <c r="X72" s="74">
        <f t="shared" si="17"/>
        <v>0</v>
      </c>
      <c r="Y72" s="74">
        <f t="shared" si="18"/>
        <v>0</v>
      </c>
      <c r="Z72" s="74">
        <f t="shared" si="19"/>
        <v>0</v>
      </c>
      <c r="AA72" s="74">
        <f t="shared" si="20"/>
        <v>0</v>
      </c>
      <c r="AB72" s="74">
        <f t="shared" si="21"/>
        <v>0</v>
      </c>
      <c r="AC72" s="74">
        <f t="shared" si="10"/>
        <v>0</v>
      </c>
    </row>
    <row r="73" spans="1:29" ht="14.5" x14ac:dyDescent="0.35">
      <c r="A73" s="88"/>
      <c r="B73" s="88"/>
      <c r="C73" s="88"/>
      <c r="D73" s="256"/>
      <c r="E73" s="256"/>
      <c r="F73" s="89"/>
      <c r="G73" s="187"/>
      <c r="H73" s="136"/>
      <c r="I73" s="137"/>
      <c r="J73" s="192"/>
      <c r="K73" s="68" t="str">
        <f t="shared" si="22"/>
        <v/>
      </c>
      <c r="L73" s="89"/>
      <c r="M73" s="67" t="str">
        <f t="shared" si="11"/>
        <v/>
      </c>
      <c r="N73" s="189" t="str">
        <f t="shared" si="12"/>
        <v/>
      </c>
      <c r="O73" s="151" t="str">
        <f t="shared" si="23"/>
        <v/>
      </c>
      <c r="P73" s="74" t="str">
        <f t="shared" si="25"/>
        <v/>
      </c>
      <c r="Q73" s="74">
        <f t="shared" si="13"/>
        <v>0</v>
      </c>
      <c r="R73" s="73">
        <f t="shared" si="14"/>
        <v>0</v>
      </c>
      <c r="S73" s="73">
        <f t="shared" si="26"/>
        <v>0</v>
      </c>
      <c r="T73" s="74">
        <f t="shared" si="24"/>
        <v>0</v>
      </c>
      <c r="U73" s="74">
        <f t="shared" si="15"/>
        <v>0</v>
      </c>
      <c r="V73" s="195">
        <f t="shared" si="16"/>
        <v>0</v>
      </c>
      <c r="W73" s="74">
        <f t="shared" si="9"/>
        <v>0</v>
      </c>
      <c r="X73" s="74">
        <f t="shared" si="17"/>
        <v>0</v>
      </c>
      <c r="Y73" s="74">
        <f t="shared" si="18"/>
        <v>0</v>
      </c>
      <c r="Z73" s="74">
        <f t="shared" si="19"/>
        <v>0</v>
      </c>
      <c r="AA73" s="74">
        <f t="shared" si="20"/>
        <v>0</v>
      </c>
      <c r="AB73" s="74">
        <f t="shared" si="21"/>
        <v>0</v>
      </c>
      <c r="AC73" s="74">
        <f t="shared" si="10"/>
        <v>0</v>
      </c>
    </row>
    <row r="74" spans="1:29" ht="14.5" x14ac:dyDescent="0.35">
      <c r="A74" s="88"/>
      <c r="B74" s="88"/>
      <c r="C74" s="88"/>
      <c r="D74" s="256"/>
      <c r="E74" s="256"/>
      <c r="F74" s="89"/>
      <c r="G74" s="187"/>
      <c r="H74" s="136"/>
      <c r="I74" s="137"/>
      <c r="J74" s="192"/>
      <c r="K74" s="68" t="str">
        <f t="shared" si="22"/>
        <v/>
      </c>
      <c r="L74" s="89"/>
      <c r="M74" s="67" t="str">
        <f t="shared" si="11"/>
        <v/>
      </c>
      <c r="N74" s="189" t="str">
        <f t="shared" si="12"/>
        <v/>
      </c>
      <c r="O74" s="151" t="str">
        <f t="shared" si="23"/>
        <v/>
      </c>
      <c r="P74" s="74" t="str">
        <f t="shared" si="25"/>
        <v/>
      </c>
      <c r="Q74" s="74">
        <f t="shared" si="13"/>
        <v>0</v>
      </c>
      <c r="R74" s="73">
        <f t="shared" si="14"/>
        <v>0</v>
      </c>
      <c r="S74" s="73">
        <f t="shared" si="26"/>
        <v>0</v>
      </c>
      <c r="T74" s="74">
        <f t="shared" si="24"/>
        <v>0</v>
      </c>
      <c r="U74" s="74">
        <f t="shared" si="15"/>
        <v>0</v>
      </c>
      <c r="V74" s="195">
        <f t="shared" si="16"/>
        <v>0</v>
      </c>
      <c r="W74" s="74">
        <f t="shared" si="9"/>
        <v>0</v>
      </c>
      <c r="X74" s="74">
        <f t="shared" si="17"/>
        <v>0</v>
      </c>
      <c r="Y74" s="74">
        <f t="shared" si="18"/>
        <v>0</v>
      </c>
      <c r="Z74" s="74">
        <f t="shared" ref="Z74:Z137" si="27">IF(OR(D74="",H74="",D74=0,H74=0),0,IF(D74&gt;30,1,0))</f>
        <v>0</v>
      </c>
      <c r="AA74" s="74">
        <f t="shared" si="20"/>
        <v>0</v>
      </c>
      <c r="AB74" s="74">
        <f t="shared" si="21"/>
        <v>0</v>
      </c>
      <c r="AC74" s="74">
        <f t="shared" si="10"/>
        <v>0</v>
      </c>
    </row>
    <row r="75" spans="1:29" ht="14.5" x14ac:dyDescent="0.35">
      <c r="A75" s="88"/>
      <c r="B75" s="88"/>
      <c r="C75" s="88"/>
      <c r="D75" s="256"/>
      <c r="E75" s="256"/>
      <c r="F75" s="89"/>
      <c r="G75" s="187"/>
      <c r="H75" s="136"/>
      <c r="I75" s="137"/>
      <c r="J75" s="192"/>
      <c r="K75" s="68" t="str">
        <f t="shared" si="22"/>
        <v/>
      </c>
      <c r="L75" s="89"/>
      <c r="M75" s="67" t="str">
        <f t="shared" si="11"/>
        <v/>
      </c>
      <c r="N75" s="189" t="str">
        <f t="shared" si="12"/>
        <v/>
      </c>
      <c r="O75" s="151" t="str">
        <f t="shared" si="23"/>
        <v/>
      </c>
      <c r="P75" s="74" t="str">
        <f t="shared" si="25"/>
        <v/>
      </c>
      <c r="Q75" s="74">
        <f t="shared" si="13"/>
        <v>0</v>
      </c>
      <c r="R75" s="73">
        <f t="shared" si="14"/>
        <v>0</v>
      </c>
      <c r="S75" s="73">
        <f t="shared" si="26"/>
        <v>0</v>
      </c>
      <c r="T75" s="74">
        <f t="shared" si="24"/>
        <v>0</v>
      </c>
      <c r="U75" s="74">
        <f t="shared" si="15"/>
        <v>0</v>
      </c>
      <c r="V75" s="195">
        <f t="shared" si="16"/>
        <v>0</v>
      </c>
      <c r="W75" s="74">
        <f t="shared" si="9"/>
        <v>0</v>
      </c>
      <c r="X75" s="74">
        <f t="shared" si="17"/>
        <v>0</v>
      </c>
      <c r="Y75" s="74">
        <f t="shared" si="18"/>
        <v>0</v>
      </c>
      <c r="Z75" s="74">
        <f t="shared" si="27"/>
        <v>0</v>
      </c>
      <c r="AA75" s="74">
        <f t="shared" si="20"/>
        <v>0</v>
      </c>
      <c r="AB75" s="74">
        <f t="shared" si="21"/>
        <v>0</v>
      </c>
      <c r="AC75" s="74">
        <f t="shared" si="10"/>
        <v>0</v>
      </c>
    </row>
    <row r="76" spans="1:29" ht="14.5" x14ac:dyDescent="0.35">
      <c r="A76" s="88"/>
      <c r="B76" s="88"/>
      <c r="C76" s="88"/>
      <c r="D76" s="256"/>
      <c r="E76" s="256"/>
      <c r="F76" s="89"/>
      <c r="G76" s="187"/>
      <c r="H76" s="136"/>
      <c r="I76" s="137"/>
      <c r="J76" s="192"/>
      <c r="K76" s="68" t="str">
        <f t="shared" si="22"/>
        <v/>
      </c>
      <c r="L76" s="89"/>
      <c r="M76" s="67" t="str">
        <f t="shared" si="11"/>
        <v/>
      </c>
      <c r="N76" s="189" t="str">
        <f t="shared" si="12"/>
        <v/>
      </c>
      <c r="O76" s="151" t="str">
        <f t="shared" si="23"/>
        <v/>
      </c>
      <c r="P76" s="74" t="str">
        <f t="shared" si="25"/>
        <v/>
      </c>
      <c r="Q76" s="74">
        <f t="shared" si="13"/>
        <v>0</v>
      </c>
      <c r="R76" s="73">
        <f t="shared" si="14"/>
        <v>0</v>
      </c>
      <c r="S76" s="73">
        <f t="shared" si="26"/>
        <v>0</v>
      </c>
      <c r="T76" s="74">
        <f t="shared" si="24"/>
        <v>0</v>
      </c>
      <c r="U76" s="74">
        <f t="shared" si="15"/>
        <v>0</v>
      </c>
      <c r="V76" s="195">
        <f t="shared" si="16"/>
        <v>0</v>
      </c>
      <c r="W76" s="74">
        <f t="shared" si="9"/>
        <v>0</v>
      </c>
      <c r="X76" s="74">
        <f t="shared" si="17"/>
        <v>0</v>
      </c>
      <c r="Y76" s="74">
        <f t="shared" si="18"/>
        <v>0</v>
      </c>
      <c r="Z76" s="74">
        <f t="shared" si="27"/>
        <v>0</v>
      </c>
      <c r="AA76" s="74">
        <f t="shared" si="20"/>
        <v>0</v>
      </c>
      <c r="AB76" s="74">
        <f t="shared" si="21"/>
        <v>0</v>
      </c>
      <c r="AC76" s="74">
        <f t="shared" si="10"/>
        <v>0</v>
      </c>
    </row>
    <row r="77" spans="1:29" ht="14.5" x14ac:dyDescent="0.35">
      <c r="A77" s="88"/>
      <c r="B77" s="88"/>
      <c r="C77" s="88"/>
      <c r="D77" s="256"/>
      <c r="E77" s="256"/>
      <c r="F77" s="89"/>
      <c r="G77" s="187"/>
      <c r="H77" s="136"/>
      <c r="I77" s="137"/>
      <c r="J77" s="192"/>
      <c r="K77" s="68" t="str">
        <f t="shared" si="22"/>
        <v/>
      </c>
      <c r="L77" s="89"/>
      <c r="M77" s="67" t="str">
        <f t="shared" si="11"/>
        <v/>
      </c>
      <c r="N77" s="189" t="str">
        <f t="shared" si="12"/>
        <v/>
      </c>
      <c r="O77" s="151" t="str">
        <f t="shared" si="23"/>
        <v/>
      </c>
      <c r="P77" s="74" t="str">
        <f t="shared" si="25"/>
        <v/>
      </c>
      <c r="Q77" s="74">
        <f t="shared" si="13"/>
        <v>0</v>
      </c>
      <c r="R77" s="73">
        <f t="shared" si="14"/>
        <v>0</v>
      </c>
      <c r="S77" s="73">
        <f t="shared" si="26"/>
        <v>0</v>
      </c>
      <c r="T77" s="74">
        <f t="shared" si="24"/>
        <v>0</v>
      </c>
      <c r="U77" s="74">
        <f t="shared" si="15"/>
        <v>0</v>
      </c>
      <c r="V77" s="195">
        <f t="shared" si="16"/>
        <v>0</v>
      </c>
      <c r="W77" s="74">
        <f t="shared" si="9"/>
        <v>0</v>
      </c>
      <c r="X77" s="74">
        <f t="shared" si="17"/>
        <v>0</v>
      </c>
      <c r="Y77" s="74">
        <f t="shared" si="18"/>
        <v>0</v>
      </c>
      <c r="Z77" s="74">
        <f t="shared" si="27"/>
        <v>0</v>
      </c>
      <c r="AA77" s="74">
        <f t="shared" si="20"/>
        <v>0</v>
      </c>
      <c r="AB77" s="74">
        <f t="shared" si="21"/>
        <v>0</v>
      </c>
      <c r="AC77" s="74">
        <f t="shared" si="10"/>
        <v>0</v>
      </c>
    </row>
    <row r="78" spans="1:29" ht="14.5" x14ac:dyDescent="0.35">
      <c r="A78" s="88"/>
      <c r="B78" s="88"/>
      <c r="C78" s="88"/>
      <c r="D78" s="256"/>
      <c r="E78" s="256"/>
      <c r="F78" s="89"/>
      <c r="G78" s="187"/>
      <c r="H78" s="136"/>
      <c r="I78" s="137"/>
      <c r="J78" s="192"/>
      <c r="K78" s="68" t="str">
        <f t="shared" si="22"/>
        <v/>
      </c>
      <c r="L78" s="89"/>
      <c r="M78" s="67" t="str">
        <f t="shared" si="11"/>
        <v/>
      </c>
      <c r="N78" s="189" t="str">
        <f t="shared" si="12"/>
        <v/>
      </c>
      <c r="O78" s="151" t="str">
        <f t="shared" si="23"/>
        <v/>
      </c>
      <c r="P78" s="74" t="str">
        <f t="shared" si="25"/>
        <v/>
      </c>
      <c r="Q78" s="74">
        <f t="shared" si="13"/>
        <v>0</v>
      </c>
      <c r="R78" s="73">
        <f t="shared" si="14"/>
        <v>0</v>
      </c>
      <c r="S78" s="73">
        <f t="shared" si="26"/>
        <v>0</v>
      </c>
      <c r="T78" s="74">
        <f t="shared" si="24"/>
        <v>0</v>
      </c>
      <c r="U78" s="74">
        <f t="shared" si="15"/>
        <v>0</v>
      </c>
      <c r="V78" s="195">
        <f t="shared" si="16"/>
        <v>0</v>
      </c>
      <c r="W78" s="74">
        <f t="shared" si="9"/>
        <v>0</v>
      </c>
      <c r="X78" s="74">
        <f t="shared" si="17"/>
        <v>0</v>
      </c>
      <c r="Y78" s="74">
        <f t="shared" si="18"/>
        <v>0</v>
      </c>
      <c r="Z78" s="74">
        <f t="shared" si="27"/>
        <v>0</v>
      </c>
      <c r="AA78" s="74">
        <f t="shared" si="20"/>
        <v>0</v>
      </c>
      <c r="AB78" s="74">
        <f t="shared" si="21"/>
        <v>0</v>
      </c>
      <c r="AC78" s="74">
        <f t="shared" si="10"/>
        <v>0</v>
      </c>
    </row>
    <row r="79" spans="1:29" ht="14.5" x14ac:dyDescent="0.35">
      <c r="A79" s="88"/>
      <c r="B79" s="88"/>
      <c r="C79" s="88"/>
      <c r="D79" s="256"/>
      <c r="E79" s="256"/>
      <c r="F79" s="89"/>
      <c r="G79" s="187"/>
      <c r="H79" s="136"/>
      <c r="I79" s="137"/>
      <c r="J79" s="192"/>
      <c r="K79" s="68" t="str">
        <f t="shared" si="22"/>
        <v/>
      </c>
      <c r="L79" s="89"/>
      <c r="M79" s="67" t="str">
        <f t="shared" si="11"/>
        <v/>
      </c>
      <c r="N79" s="189" t="str">
        <f t="shared" si="12"/>
        <v/>
      </c>
      <c r="O79" s="151" t="str">
        <f t="shared" si="23"/>
        <v/>
      </c>
      <c r="P79" s="74" t="str">
        <f t="shared" si="25"/>
        <v/>
      </c>
      <c r="Q79" s="74">
        <f t="shared" si="13"/>
        <v>0</v>
      </c>
      <c r="R79" s="73">
        <f t="shared" si="14"/>
        <v>0</v>
      </c>
      <c r="S79" s="73">
        <f t="shared" si="26"/>
        <v>0</v>
      </c>
      <c r="T79" s="74">
        <f t="shared" si="24"/>
        <v>0</v>
      </c>
      <c r="U79" s="74">
        <f t="shared" si="15"/>
        <v>0</v>
      </c>
      <c r="V79" s="195">
        <f t="shared" si="16"/>
        <v>0</v>
      </c>
      <c r="W79" s="74">
        <f t="shared" si="9"/>
        <v>0</v>
      </c>
      <c r="X79" s="74">
        <f t="shared" si="17"/>
        <v>0</v>
      </c>
      <c r="Y79" s="74">
        <f t="shared" si="18"/>
        <v>0</v>
      </c>
      <c r="Z79" s="74">
        <f t="shared" si="27"/>
        <v>0</v>
      </c>
      <c r="AA79" s="74">
        <f t="shared" si="20"/>
        <v>0</v>
      </c>
      <c r="AB79" s="74">
        <f t="shared" si="21"/>
        <v>0</v>
      </c>
      <c r="AC79" s="74">
        <f t="shared" si="10"/>
        <v>0</v>
      </c>
    </row>
    <row r="80" spans="1:29" ht="14.5" x14ac:dyDescent="0.35">
      <c r="A80" s="88"/>
      <c r="B80" s="88"/>
      <c r="C80" s="88"/>
      <c r="D80" s="256"/>
      <c r="E80" s="256"/>
      <c r="F80" s="89"/>
      <c r="G80" s="187"/>
      <c r="H80" s="136"/>
      <c r="I80" s="137"/>
      <c r="J80" s="192"/>
      <c r="K80" s="68" t="str">
        <f t="shared" si="22"/>
        <v/>
      </c>
      <c r="L80" s="89"/>
      <c r="M80" s="67" t="str">
        <f t="shared" si="11"/>
        <v/>
      </c>
      <c r="N80" s="189" t="str">
        <f t="shared" si="12"/>
        <v/>
      </c>
      <c r="O80" s="151" t="str">
        <f t="shared" si="23"/>
        <v/>
      </c>
      <c r="P80" s="74" t="str">
        <f t="shared" si="25"/>
        <v/>
      </c>
      <c r="Q80" s="74">
        <f t="shared" si="13"/>
        <v>0</v>
      </c>
      <c r="R80" s="73">
        <f t="shared" si="14"/>
        <v>0</v>
      </c>
      <c r="S80" s="73">
        <f t="shared" si="26"/>
        <v>0</v>
      </c>
      <c r="T80" s="74">
        <f t="shared" si="24"/>
        <v>0</v>
      </c>
      <c r="U80" s="74">
        <f t="shared" si="15"/>
        <v>0</v>
      </c>
      <c r="V80" s="195">
        <f t="shared" si="16"/>
        <v>0</v>
      </c>
      <c r="W80" s="74">
        <f t="shared" si="9"/>
        <v>0</v>
      </c>
      <c r="X80" s="74">
        <f t="shared" si="17"/>
        <v>0</v>
      </c>
      <c r="Y80" s="74">
        <f t="shared" si="18"/>
        <v>0</v>
      </c>
      <c r="Z80" s="74">
        <f t="shared" si="27"/>
        <v>0</v>
      </c>
      <c r="AA80" s="74">
        <f t="shared" si="20"/>
        <v>0</v>
      </c>
      <c r="AB80" s="74">
        <f t="shared" si="21"/>
        <v>0</v>
      </c>
      <c r="AC80" s="74">
        <f t="shared" si="10"/>
        <v>0</v>
      </c>
    </row>
    <row r="81" spans="1:29" ht="14.5" x14ac:dyDescent="0.35">
      <c r="A81" s="88"/>
      <c r="B81" s="88"/>
      <c r="C81" s="88"/>
      <c r="D81" s="256"/>
      <c r="E81" s="256"/>
      <c r="F81" s="89"/>
      <c r="G81" s="187"/>
      <c r="H81" s="136"/>
      <c r="I81" s="137"/>
      <c r="J81" s="192"/>
      <c r="K81" s="68" t="str">
        <f t="shared" si="22"/>
        <v/>
      </c>
      <c r="L81" s="89"/>
      <c r="M81" s="67" t="str">
        <f t="shared" si="11"/>
        <v/>
      </c>
      <c r="N81" s="189" t="str">
        <f t="shared" si="12"/>
        <v/>
      </c>
      <c r="O81" s="151" t="str">
        <f t="shared" si="23"/>
        <v/>
      </c>
      <c r="P81" s="74" t="str">
        <f t="shared" si="25"/>
        <v/>
      </c>
      <c r="Q81" s="74">
        <f t="shared" si="13"/>
        <v>0</v>
      </c>
      <c r="R81" s="73">
        <f t="shared" si="14"/>
        <v>0</v>
      </c>
      <c r="S81" s="73">
        <f t="shared" si="26"/>
        <v>0</v>
      </c>
      <c r="T81" s="74">
        <f t="shared" si="24"/>
        <v>0</v>
      </c>
      <c r="U81" s="74">
        <f t="shared" si="15"/>
        <v>0</v>
      </c>
      <c r="V81" s="195">
        <f t="shared" si="16"/>
        <v>0</v>
      </c>
      <c r="W81" s="74">
        <f t="shared" si="9"/>
        <v>0</v>
      </c>
      <c r="X81" s="74">
        <f t="shared" si="17"/>
        <v>0</v>
      </c>
      <c r="Y81" s="74">
        <f t="shared" si="18"/>
        <v>0</v>
      </c>
      <c r="Z81" s="74">
        <f t="shared" si="27"/>
        <v>0</v>
      </c>
      <c r="AA81" s="74">
        <f t="shared" si="20"/>
        <v>0</v>
      </c>
      <c r="AB81" s="74">
        <f t="shared" si="21"/>
        <v>0</v>
      </c>
      <c r="AC81" s="74">
        <f t="shared" si="10"/>
        <v>0</v>
      </c>
    </row>
    <row r="82" spans="1:29" ht="14.5" x14ac:dyDescent="0.35">
      <c r="A82" s="88"/>
      <c r="B82" s="88"/>
      <c r="C82" s="88"/>
      <c r="D82" s="256"/>
      <c r="E82" s="256"/>
      <c r="F82" s="89"/>
      <c r="G82" s="187"/>
      <c r="H82" s="136"/>
      <c r="I82" s="137"/>
      <c r="J82" s="192"/>
      <c r="K82" s="68" t="str">
        <f t="shared" si="22"/>
        <v/>
      </c>
      <c r="L82" s="89"/>
      <c r="M82" s="67" t="str">
        <f t="shared" si="11"/>
        <v/>
      </c>
      <c r="N82" s="189" t="str">
        <f t="shared" si="12"/>
        <v/>
      </c>
      <c r="O82" s="151" t="str">
        <f t="shared" si="23"/>
        <v/>
      </c>
      <c r="P82" s="74" t="str">
        <f t="shared" si="25"/>
        <v/>
      </c>
      <c r="Q82" s="74">
        <f t="shared" si="13"/>
        <v>0</v>
      </c>
      <c r="R82" s="73">
        <f t="shared" si="14"/>
        <v>0</v>
      </c>
      <c r="S82" s="73">
        <f t="shared" si="26"/>
        <v>0</v>
      </c>
      <c r="T82" s="74">
        <f t="shared" si="24"/>
        <v>0</v>
      </c>
      <c r="U82" s="74">
        <f t="shared" si="15"/>
        <v>0</v>
      </c>
      <c r="V82" s="195">
        <f t="shared" si="16"/>
        <v>0</v>
      </c>
      <c r="W82" s="74">
        <f t="shared" si="9"/>
        <v>0</v>
      </c>
      <c r="X82" s="74">
        <f t="shared" si="17"/>
        <v>0</v>
      </c>
      <c r="Y82" s="74">
        <f t="shared" si="18"/>
        <v>0</v>
      </c>
      <c r="Z82" s="74">
        <f t="shared" si="27"/>
        <v>0</v>
      </c>
      <c r="AA82" s="74">
        <f t="shared" si="20"/>
        <v>0</v>
      </c>
      <c r="AB82" s="74">
        <f t="shared" si="21"/>
        <v>0</v>
      </c>
      <c r="AC82" s="74">
        <f t="shared" si="10"/>
        <v>0</v>
      </c>
    </row>
    <row r="83" spans="1:29" ht="14.5" x14ac:dyDescent="0.35">
      <c r="A83" s="88"/>
      <c r="B83" s="88"/>
      <c r="C83" s="88"/>
      <c r="D83" s="256"/>
      <c r="E83" s="256"/>
      <c r="F83" s="89"/>
      <c r="G83" s="187"/>
      <c r="H83" s="136"/>
      <c r="I83" s="137"/>
      <c r="J83" s="192"/>
      <c r="K83" s="68" t="str">
        <f t="shared" si="22"/>
        <v/>
      </c>
      <c r="L83" s="89"/>
      <c r="M83" s="67" t="str">
        <f t="shared" si="11"/>
        <v/>
      </c>
      <c r="N83" s="189" t="str">
        <f t="shared" si="12"/>
        <v/>
      </c>
      <c r="O83" s="151" t="str">
        <f t="shared" si="23"/>
        <v/>
      </c>
      <c r="P83" s="74" t="str">
        <f t="shared" si="25"/>
        <v/>
      </c>
      <c r="Q83" s="74">
        <f t="shared" si="13"/>
        <v>0</v>
      </c>
      <c r="R83" s="73">
        <f t="shared" si="14"/>
        <v>0</v>
      </c>
      <c r="S83" s="73">
        <f t="shared" si="26"/>
        <v>0</v>
      </c>
      <c r="T83" s="74">
        <f t="shared" si="24"/>
        <v>0</v>
      </c>
      <c r="U83" s="74">
        <f t="shared" si="15"/>
        <v>0</v>
      </c>
      <c r="V83" s="195">
        <f t="shared" si="16"/>
        <v>0</v>
      </c>
      <c r="W83" s="74">
        <f t="shared" si="9"/>
        <v>0</v>
      </c>
      <c r="X83" s="74">
        <f t="shared" si="17"/>
        <v>0</v>
      </c>
      <c r="Y83" s="74">
        <f t="shared" si="18"/>
        <v>0</v>
      </c>
      <c r="Z83" s="74">
        <f t="shared" si="27"/>
        <v>0</v>
      </c>
      <c r="AA83" s="74">
        <f t="shared" si="20"/>
        <v>0</v>
      </c>
      <c r="AB83" s="74">
        <f t="shared" si="21"/>
        <v>0</v>
      </c>
      <c r="AC83" s="74">
        <f t="shared" si="10"/>
        <v>0</v>
      </c>
    </row>
    <row r="84" spans="1:29" ht="14.5" x14ac:dyDescent="0.35">
      <c r="A84" s="88"/>
      <c r="B84" s="88"/>
      <c r="C84" s="88"/>
      <c r="D84" s="256"/>
      <c r="E84" s="256"/>
      <c r="F84" s="89"/>
      <c r="G84" s="187"/>
      <c r="H84" s="136"/>
      <c r="I84" s="137"/>
      <c r="J84" s="192"/>
      <c r="K84" s="68" t="str">
        <f t="shared" si="22"/>
        <v/>
      </c>
      <c r="L84" s="89"/>
      <c r="M84" s="67" t="str">
        <f t="shared" si="11"/>
        <v/>
      </c>
      <c r="N84" s="189" t="str">
        <f t="shared" si="12"/>
        <v/>
      </c>
      <c r="O84" s="151" t="str">
        <f t="shared" si="23"/>
        <v/>
      </c>
      <c r="P84" s="74" t="str">
        <f t="shared" si="25"/>
        <v/>
      </c>
      <c r="Q84" s="74">
        <f t="shared" si="13"/>
        <v>0</v>
      </c>
      <c r="R84" s="73">
        <f t="shared" si="14"/>
        <v>0</v>
      </c>
      <c r="S84" s="73">
        <f t="shared" si="26"/>
        <v>0</v>
      </c>
      <c r="T84" s="74">
        <f t="shared" si="24"/>
        <v>0</v>
      </c>
      <c r="U84" s="74">
        <f t="shared" si="15"/>
        <v>0</v>
      </c>
      <c r="V84" s="195">
        <f t="shared" si="16"/>
        <v>0</v>
      </c>
      <c r="W84" s="74">
        <f t="shared" si="9"/>
        <v>0</v>
      </c>
      <c r="X84" s="74">
        <f t="shared" si="17"/>
        <v>0</v>
      </c>
      <c r="Y84" s="74">
        <f t="shared" si="18"/>
        <v>0</v>
      </c>
      <c r="Z84" s="74">
        <f t="shared" si="27"/>
        <v>0</v>
      </c>
      <c r="AA84" s="74">
        <f t="shared" si="20"/>
        <v>0</v>
      </c>
      <c r="AB84" s="74">
        <f t="shared" si="21"/>
        <v>0</v>
      </c>
      <c r="AC84" s="74">
        <f t="shared" si="10"/>
        <v>0</v>
      </c>
    </row>
    <row r="85" spans="1:29" ht="14.5" x14ac:dyDescent="0.35">
      <c r="A85" s="88"/>
      <c r="B85" s="88"/>
      <c r="C85" s="88"/>
      <c r="D85" s="256"/>
      <c r="E85" s="256"/>
      <c r="F85" s="89"/>
      <c r="G85" s="187"/>
      <c r="H85" s="136"/>
      <c r="I85" s="137"/>
      <c r="J85" s="192"/>
      <c r="K85" s="68" t="str">
        <f t="shared" si="22"/>
        <v/>
      </c>
      <c r="L85" s="89"/>
      <c r="M85" s="67" t="str">
        <f t="shared" si="11"/>
        <v/>
      </c>
      <c r="N85" s="189" t="str">
        <f t="shared" si="12"/>
        <v/>
      </c>
      <c r="O85" s="151" t="str">
        <f t="shared" si="23"/>
        <v/>
      </c>
      <c r="P85" s="74" t="str">
        <f t="shared" si="25"/>
        <v/>
      </c>
      <c r="Q85" s="74">
        <f t="shared" si="13"/>
        <v>0</v>
      </c>
      <c r="R85" s="73">
        <f t="shared" si="14"/>
        <v>0</v>
      </c>
      <c r="S85" s="73">
        <f t="shared" si="26"/>
        <v>0</v>
      </c>
      <c r="T85" s="74">
        <f t="shared" si="24"/>
        <v>0</v>
      </c>
      <c r="U85" s="74">
        <f t="shared" si="15"/>
        <v>0</v>
      </c>
      <c r="V85" s="195">
        <f t="shared" si="16"/>
        <v>0</v>
      </c>
      <c r="W85" s="74">
        <f t="shared" si="9"/>
        <v>0</v>
      </c>
      <c r="X85" s="74">
        <f t="shared" si="17"/>
        <v>0</v>
      </c>
      <c r="Y85" s="74">
        <f t="shared" si="18"/>
        <v>0</v>
      </c>
      <c r="Z85" s="74">
        <f t="shared" si="27"/>
        <v>0</v>
      </c>
      <c r="AA85" s="74">
        <f t="shared" si="20"/>
        <v>0</v>
      </c>
      <c r="AB85" s="74">
        <f t="shared" si="21"/>
        <v>0</v>
      </c>
      <c r="AC85" s="74">
        <f t="shared" si="10"/>
        <v>0</v>
      </c>
    </row>
    <row r="86" spans="1:29" ht="14.5" x14ac:dyDescent="0.35">
      <c r="A86" s="88"/>
      <c r="B86" s="88"/>
      <c r="C86" s="88"/>
      <c r="D86" s="256"/>
      <c r="E86" s="256"/>
      <c r="F86" s="89"/>
      <c r="G86" s="187"/>
      <c r="H86" s="136"/>
      <c r="I86" s="137"/>
      <c r="J86" s="192"/>
      <c r="K86" s="68" t="str">
        <f t="shared" si="22"/>
        <v/>
      </c>
      <c r="L86" s="89"/>
      <c r="M86" s="67" t="str">
        <f t="shared" si="11"/>
        <v/>
      </c>
      <c r="N86" s="189" t="str">
        <f t="shared" si="12"/>
        <v/>
      </c>
      <c r="O86" s="151" t="str">
        <f t="shared" si="23"/>
        <v/>
      </c>
      <c r="P86" s="74" t="str">
        <f t="shared" si="25"/>
        <v/>
      </c>
      <c r="Q86" s="74">
        <f t="shared" si="13"/>
        <v>0</v>
      </c>
      <c r="R86" s="73">
        <f t="shared" si="14"/>
        <v>0</v>
      </c>
      <c r="S86" s="73">
        <f t="shared" si="26"/>
        <v>0</v>
      </c>
      <c r="T86" s="74">
        <f t="shared" si="24"/>
        <v>0</v>
      </c>
      <c r="U86" s="74">
        <f t="shared" si="15"/>
        <v>0</v>
      </c>
      <c r="V86" s="195">
        <f t="shared" si="16"/>
        <v>0</v>
      </c>
      <c r="W86" s="74">
        <f t="shared" si="9"/>
        <v>0</v>
      </c>
      <c r="X86" s="74">
        <f t="shared" si="17"/>
        <v>0</v>
      </c>
      <c r="Y86" s="74">
        <f t="shared" si="18"/>
        <v>0</v>
      </c>
      <c r="Z86" s="74">
        <f t="shared" si="27"/>
        <v>0</v>
      </c>
      <c r="AA86" s="74">
        <f t="shared" si="20"/>
        <v>0</v>
      </c>
      <c r="AB86" s="74">
        <f t="shared" si="21"/>
        <v>0</v>
      </c>
      <c r="AC86" s="74">
        <f t="shared" si="10"/>
        <v>0</v>
      </c>
    </row>
    <row r="87" spans="1:29" ht="14.5" x14ac:dyDescent="0.35">
      <c r="A87" s="88"/>
      <c r="B87" s="88"/>
      <c r="C87" s="88"/>
      <c r="D87" s="256"/>
      <c r="E87" s="256"/>
      <c r="F87" s="89"/>
      <c r="G87" s="187"/>
      <c r="H87" s="136"/>
      <c r="I87" s="137"/>
      <c r="J87" s="192"/>
      <c r="K87" s="68" t="str">
        <f t="shared" si="22"/>
        <v/>
      </c>
      <c r="L87" s="89"/>
      <c r="M87" s="67" t="str">
        <f t="shared" si="11"/>
        <v/>
      </c>
      <c r="N87" s="189" t="str">
        <f t="shared" si="12"/>
        <v/>
      </c>
      <c r="O87" s="151" t="str">
        <f t="shared" si="23"/>
        <v/>
      </c>
      <c r="P87" s="74" t="str">
        <f t="shared" si="25"/>
        <v/>
      </c>
      <c r="Q87" s="74">
        <f t="shared" si="13"/>
        <v>0</v>
      </c>
      <c r="R87" s="73">
        <f t="shared" si="14"/>
        <v>0</v>
      </c>
      <c r="S87" s="73">
        <f t="shared" si="26"/>
        <v>0</v>
      </c>
      <c r="T87" s="74">
        <f t="shared" si="24"/>
        <v>0</v>
      </c>
      <c r="U87" s="74">
        <f t="shared" si="15"/>
        <v>0</v>
      </c>
      <c r="V87" s="195">
        <f t="shared" si="16"/>
        <v>0</v>
      </c>
      <c r="W87" s="74">
        <f t="shared" si="9"/>
        <v>0</v>
      </c>
      <c r="X87" s="74">
        <f t="shared" si="17"/>
        <v>0</v>
      </c>
      <c r="Y87" s="74">
        <f t="shared" si="18"/>
        <v>0</v>
      </c>
      <c r="Z87" s="74">
        <f t="shared" si="27"/>
        <v>0</v>
      </c>
      <c r="AA87" s="74">
        <f t="shared" si="20"/>
        <v>0</v>
      </c>
      <c r="AB87" s="74">
        <f t="shared" si="21"/>
        <v>0</v>
      </c>
      <c r="AC87" s="74">
        <f t="shared" si="10"/>
        <v>0</v>
      </c>
    </row>
    <row r="88" spans="1:29" ht="14.5" x14ac:dyDescent="0.35">
      <c r="A88" s="88"/>
      <c r="B88" s="88"/>
      <c r="C88" s="88"/>
      <c r="D88" s="256"/>
      <c r="E88" s="256"/>
      <c r="F88" s="89"/>
      <c r="G88" s="187"/>
      <c r="H88" s="136"/>
      <c r="I88" s="137"/>
      <c r="J88" s="192"/>
      <c r="K88" s="68" t="str">
        <f t="shared" si="22"/>
        <v/>
      </c>
      <c r="L88" s="89"/>
      <c r="M88" s="67" t="str">
        <f t="shared" si="11"/>
        <v/>
      </c>
      <c r="N88" s="189" t="str">
        <f t="shared" si="12"/>
        <v/>
      </c>
      <c r="O88" s="151" t="str">
        <f t="shared" si="23"/>
        <v/>
      </c>
      <c r="P88" s="74" t="str">
        <f t="shared" si="25"/>
        <v/>
      </c>
      <c r="Q88" s="74">
        <f t="shared" si="13"/>
        <v>0</v>
      </c>
      <c r="R88" s="73">
        <f t="shared" si="14"/>
        <v>0</v>
      </c>
      <c r="S88" s="73">
        <f t="shared" si="26"/>
        <v>0</v>
      </c>
      <c r="T88" s="74">
        <f t="shared" si="24"/>
        <v>0</v>
      </c>
      <c r="U88" s="74">
        <f t="shared" si="15"/>
        <v>0</v>
      </c>
      <c r="V88" s="195">
        <f t="shared" si="16"/>
        <v>0</v>
      </c>
      <c r="W88" s="74">
        <f t="shared" si="9"/>
        <v>0</v>
      </c>
      <c r="X88" s="74">
        <f t="shared" si="17"/>
        <v>0</v>
      </c>
      <c r="Y88" s="74">
        <f t="shared" si="18"/>
        <v>0</v>
      </c>
      <c r="Z88" s="74">
        <f t="shared" si="27"/>
        <v>0</v>
      </c>
      <c r="AA88" s="74">
        <f t="shared" si="20"/>
        <v>0</v>
      </c>
      <c r="AB88" s="74">
        <f t="shared" si="21"/>
        <v>0</v>
      </c>
      <c r="AC88" s="74">
        <f t="shared" si="10"/>
        <v>0</v>
      </c>
    </row>
    <row r="89" spans="1:29" ht="14.5" x14ac:dyDescent="0.35">
      <c r="A89" s="88"/>
      <c r="B89" s="88"/>
      <c r="C89" s="88"/>
      <c r="D89" s="256"/>
      <c r="E89" s="256"/>
      <c r="F89" s="89"/>
      <c r="G89" s="187"/>
      <c r="H89" s="136"/>
      <c r="I89" s="137"/>
      <c r="J89" s="192"/>
      <c r="K89" s="68" t="str">
        <f t="shared" si="22"/>
        <v/>
      </c>
      <c r="L89" s="89"/>
      <c r="M89" s="67" t="str">
        <f t="shared" si="11"/>
        <v/>
      </c>
      <c r="N89" s="189" t="str">
        <f t="shared" si="12"/>
        <v/>
      </c>
      <c r="O89" s="151" t="str">
        <f t="shared" si="23"/>
        <v/>
      </c>
      <c r="P89" s="74" t="str">
        <f t="shared" si="25"/>
        <v/>
      </c>
      <c r="Q89" s="74">
        <f t="shared" si="13"/>
        <v>0</v>
      </c>
      <c r="R89" s="73">
        <f t="shared" si="14"/>
        <v>0</v>
      </c>
      <c r="S89" s="73">
        <f t="shared" si="26"/>
        <v>0</v>
      </c>
      <c r="T89" s="74">
        <f t="shared" si="24"/>
        <v>0</v>
      </c>
      <c r="U89" s="74">
        <f t="shared" si="15"/>
        <v>0</v>
      </c>
      <c r="V89" s="195">
        <f t="shared" si="16"/>
        <v>0</v>
      </c>
      <c r="W89" s="74">
        <f t="shared" si="9"/>
        <v>0</v>
      </c>
      <c r="X89" s="74">
        <f t="shared" si="17"/>
        <v>0</v>
      </c>
      <c r="Y89" s="74">
        <f t="shared" si="18"/>
        <v>0</v>
      </c>
      <c r="Z89" s="74">
        <f t="shared" si="27"/>
        <v>0</v>
      </c>
      <c r="AA89" s="74">
        <f t="shared" si="20"/>
        <v>0</v>
      </c>
      <c r="AB89" s="74">
        <f t="shared" si="21"/>
        <v>0</v>
      </c>
      <c r="AC89" s="74">
        <f t="shared" si="10"/>
        <v>0</v>
      </c>
    </row>
    <row r="90" spans="1:29" ht="14.5" x14ac:dyDescent="0.35">
      <c r="A90" s="88"/>
      <c r="B90" s="88"/>
      <c r="C90" s="88"/>
      <c r="D90" s="256"/>
      <c r="E90" s="256"/>
      <c r="F90" s="89"/>
      <c r="G90" s="187"/>
      <c r="H90" s="136"/>
      <c r="I90" s="137"/>
      <c r="J90" s="192"/>
      <c r="K90" s="68" t="str">
        <f t="shared" si="22"/>
        <v/>
      </c>
      <c r="L90" s="89"/>
      <c r="M90" s="67" t="str">
        <f t="shared" si="11"/>
        <v/>
      </c>
      <c r="N90" s="189" t="str">
        <f t="shared" si="12"/>
        <v/>
      </c>
      <c r="O90" s="151" t="str">
        <f t="shared" si="23"/>
        <v/>
      </c>
      <c r="P90" s="74" t="str">
        <f t="shared" si="25"/>
        <v/>
      </c>
      <c r="Q90" s="74">
        <f t="shared" si="13"/>
        <v>0</v>
      </c>
      <c r="R90" s="73">
        <f t="shared" si="14"/>
        <v>0</v>
      </c>
      <c r="S90" s="73">
        <f t="shared" si="26"/>
        <v>0</v>
      </c>
      <c r="T90" s="74">
        <f t="shared" si="24"/>
        <v>0</v>
      </c>
      <c r="U90" s="74">
        <f t="shared" si="15"/>
        <v>0</v>
      </c>
      <c r="V90" s="195">
        <f t="shared" si="16"/>
        <v>0</v>
      </c>
      <c r="W90" s="74">
        <f t="shared" si="9"/>
        <v>0</v>
      </c>
      <c r="X90" s="74">
        <f t="shared" si="17"/>
        <v>0</v>
      </c>
      <c r="Y90" s="74">
        <f t="shared" si="18"/>
        <v>0</v>
      </c>
      <c r="Z90" s="74">
        <f t="shared" si="27"/>
        <v>0</v>
      </c>
      <c r="AA90" s="74">
        <f t="shared" si="20"/>
        <v>0</v>
      </c>
      <c r="AB90" s="74">
        <f t="shared" si="21"/>
        <v>0</v>
      </c>
      <c r="AC90" s="74">
        <f t="shared" si="10"/>
        <v>0</v>
      </c>
    </row>
    <row r="91" spans="1:29" ht="14.5" x14ac:dyDescent="0.35">
      <c r="A91" s="88"/>
      <c r="B91" s="88"/>
      <c r="C91" s="88"/>
      <c r="D91" s="256"/>
      <c r="E91" s="256"/>
      <c r="F91" s="89"/>
      <c r="G91" s="187"/>
      <c r="H91" s="136"/>
      <c r="I91" s="137"/>
      <c r="J91" s="192"/>
      <c r="K91" s="68" t="str">
        <f t="shared" si="22"/>
        <v/>
      </c>
      <c r="L91" s="89"/>
      <c r="M91" s="67" t="str">
        <f t="shared" si="11"/>
        <v/>
      </c>
      <c r="N91" s="189" t="str">
        <f t="shared" si="12"/>
        <v/>
      </c>
      <c r="O91" s="151" t="str">
        <f t="shared" si="23"/>
        <v/>
      </c>
      <c r="P91" s="74" t="str">
        <f t="shared" si="25"/>
        <v/>
      </c>
      <c r="Q91" s="74">
        <f t="shared" si="13"/>
        <v>0</v>
      </c>
      <c r="R91" s="73">
        <f t="shared" si="14"/>
        <v>0</v>
      </c>
      <c r="S91" s="73">
        <f t="shared" si="26"/>
        <v>0</v>
      </c>
      <c r="T91" s="74">
        <f t="shared" si="24"/>
        <v>0</v>
      </c>
      <c r="U91" s="74">
        <f t="shared" si="15"/>
        <v>0</v>
      </c>
      <c r="V91" s="195">
        <f t="shared" si="16"/>
        <v>0</v>
      </c>
      <c r="W91" s="74">
        <f t="shared" si="9"/>
        <v>0</v>
      </c>
      <c r="X91" s="74">
        <f t="shared" si="17"/>
        <v>0</v>
      </c>
      <c r="Y91" s="74">
        <f t="shared" si="18"/>
        <v>0</v>
      </c>
      <c r="Z91" s="74">
        <f t="shared" si="27"/>
        <v>0</v>
      </c>
      <c r="AA91" s="74">
        <f t="shared" si="20"/>
        <v>0</v>
      </c>
      <c r="AB91" s="74">
        <f t="shared" si="21"/>
        <v>0</v>
      </c>
      <c r="AC91" s="74">
        <f t="shared" si="10"/>
        <v>0</v>
      </c>
    </row>
    <row r="92" spans="1:29" ht="14.5" x14ac:dyDescent="0.35">
      <c r="A92" s="88"/>
      <c r="B92" s="88"/>
      <c r="C92" s="88"/>
      <c r="D92" s="256"/>
      <c r="E92" s="256"/>
      <c r="F92" s="89"/>
      <c r="G92" s="187"/>
      <c r="H92" s="136"/>
      <c r="I92" s="137"/>
      <c r="J92" s="192"/>
      <c r="K92" s="68" t="str">
        <f t="shared" si="22"/>
        <v/>
      </c>
      <c r="L92" s="89"/>
      <c r="M92" s="67" t="str">
        <f t="shared" si="11"/>
        <v/>
      </c>
      <c r="N92" s="189" t="str">
        <f t="shared" si="12"/>
        <v/>
      </c>
      <c r="O92" s="151" t="str">
        <f t="shared" si="23"/>
        <v/>
      </c>
      <c r="P92" s="74" t="str">
        <f t="shared" si="25"/>
        <v/>
      </c>
      <c r="Q92" s="74">
        <f t="shared" si="13"/>
        <v>0</v>
      </c>
      <c r="R92" s="73">
        <f t="shared" si="14"/>
        <v>0</v>
      </c>
      <c r="S92" s="73">
        <f t="shared" si="26"/>
        <v>0</v>
      </c>
      <c r="T92" s="74">
        <f t="shared" si="24"/>
        <v>0</v>
      </c>
      <c r="U92" s="74">
        <f t="shared" si="15"/>
        <v>0</v>
      </c>
      <c r="V92" s="195">
        <f t="shared" si="16"/>
        <v>0</v>
      </c>
      <c r="W92" s="74">
        <f t="shared" si="9"/>
        <v>0</v>
      </c>
      <c r="X92" s="74">
        <f t="shared" si="17"/>
        <v>0</v>
      </c>
      <c r="Y92" s="74">
        <f t="shared" si="18"/>
        <v>0</v>
      </c>
      <c r="Z92" s="74">
        <f t="shared" si="27"/>
        <v>0</v>
      </c>
      <c r="AA92" s="74">
        <f t="shared" si="20"/>
        <v>0</v>
      </c>
      <c r="AB92" s="74">
        <f t="shared" si="21"/>
        <v>0</v>
      </c>
      <c r="AC92" s="74">
        <f t="shared" si="10"/>
        <v>0</v>
      </c>
    </row>
    <row r="93" spans="1:29" ht="14.5" x14ac:dyDescent="0.35">
      <c r="A93" s="88"/>
      <c r="B93" s="88"/>
      <c r="C93" s="88"/>
      <c r="D93" s="256"/>
      <c r="E93" s="256"/>
      <c r="F93" s="89"/>
      <c r="G93" s="187"/>
      <c r="H93" s="136"/>
      <c r="I93" s="137"/>
      <c r="J93" s="192"/>
      <c r="K93" s="68" t="str">
        <f t="shared" si="22"/>
        <v/>
      </c>
      <c r="L93" s="89"/>
      <c r="M93" s="67" t="str">
        <f t="shared" si="11"/>
        <v/>
      </c>
      <c r="N93" s="189" t="str">
        <f t="shared" si="12"/>
        <v/>
      </c>
      <c r="O93" s="151" t="str">
        <f t="shared" si="23"/>
        <v/>
      </c>
      <c r="P93" s="74" t="str">
        <f t="shared" si="25"/>
        <v/>
      </c>
      <c r="Q93" s="74">
        <f t="shared" si="13"/>
        <v>0</v>
      </c>
      <c r="R93" s="73">
        <f t="shared" si="14"/>
        <v>0</v>
      </c>
      <c r="S93" s="73">
        <f t="shared" si="26"/>
        <v>0</v>
      </c>
      <c r="T93" s="74">
        <f t="shared" si="24"/>
        <v>0</v>
      </c>
      <c r="U93" s="74">
        <f t="shared" si="15"/>
        <v>0</v>
      </c>
      <c r="V93" s="195">
        <f t="shared" si="16"/>
        <v>0</v>
      </c>
      <c r="W93" s="74">
        <f t="shared" si="9"/>
        <v>0</v>
      </c>
      <c r="X93" s="74">
        <f t="shared" si="17"/>
        <v>0</v>
      </c>
      <c r="Y93" s="74">
        <f t="shared" si="18"/>
        <v>0</v>
      </c>
      <c r="Z93" s="74">
        <f t="shared" si="27"/>
        <v>0</v>
      </c>
      <c r="AA93" s="74">
        <f t="shared" si="20"/>
        <v>0</v>
      </c>
      <c r="AB93" s="74">
        <f t="shared" si="21"/>
        <v>0</v>
      </c>
      <c r="AC93" s="74">
        <f t="shared" si="10"/>
        <v>0</v>
      </c>
    </row>
    <row r="94" spans="1:29" ht="14.5" x14ac:dyDescent="0.35">
      <c r="A94" s="88"/>
      <c r="B94" s="88"/>
      <c r="C94" s="88"/>
      <c r="D94" s="256"/>
      <c r="E94" s="256"/>
      <c r="F94" s="89"/>
      <c r="G94" s="187"/>
      <c r="H94" s="136"/>
      <c r="I94" s="137"/>
      <c r="J94" s="192"/>
      <c r="K94" s="68" t="str">
        <f t="shared" si="22"/>
        <v/>
      </c>
      <c r="L94" s="89"/>
      <c r="M94" s="67" t="str">
        <f t="shared" si="11"/>
        <v/>
      </c>
      <c r="N94" s="189" t="str">
        <f t="shared" si="12"/>
        <v/>
      </c>
      <c r="O94" s="151" t="str">
        <f t="shared" si="23"/>
        <v/>
      </c>
      <c r="P94" s="74" t="str">
        <f t="shared" si="25"/>
        <v/>
      </c>
      <c r="Q94" s="74">
        <f t="shared" si="13"/>
        <v>0</v>
      </c>
      <c r="R94" s="73">
        <f t="shared" si="14"/>
        <v>0</v>
      </c>
      <c r="S94" s="73">
        <f t="shared" si="26"/>
        <v>0</v>
      </c>
      <c r="T94" s="74">
        <f t="shared" si="24"/>
        <v>0</v>
      </c>
      <c r="U94" s="74">
        <f t="shared" si="15"/>
        <v>0</v>
      </c>
      <c r="V94" s="195">
        <f t="shared" si="16"/>
        <v>0</v>
      </c>
      <c r="W94" s="74">
        <f t="shared" si="9"/>
        <v>0</v>
      </c>
      <c r="X94" s="74">
        <f t="shared" si="17"/>
        <v>0</v>
      </c>
      <c r="Y94" s="74">
        <f t="shared" si="18"/>
        <v>0</v>
      </c>
      <c r="Z94" s="74">
        <f t="shared" si="27"/>
        <v>0</v>
      </c>
      <c r="AA94" s="74">
        <f t="shared" si="20"/>
        <v>0</v>
      </c>
      <c r="AB94" s="74">
        <f t="shared" si="21"/>
        <v>0</v>
      </c>
      <c r="AC94" s="74">
        <f t="shared" si="10"/>
        <v>0</v>
      </c>
    </row>
    <row r="95" spans="1:29" ht="14.5" x14ac:dyDescent="0.35">
      <c r="A95" s="88"/>
      <c r="B95" s="88"/>
      <c r="C95" s="88"/>
      <c r="D95" s="256"/>
      <c r="E95" s="256"/>
      <c r="F95" s="89"/>
      <c r="G95" s="187"/>
      <c r="H95" s="136"/>
      <c r="I95" s="137"/>
      <c r="J95" s="192"/>
      <c r="K95" s="68" t="str">
        <f t="shared" si="22"/>
        <v/>
      </c>
      <c r="L95" s="89"/>
      <c r="M95" s="67" t="str">
        <f t="shared" si="11"/>
        <v/>
      </c>
      <c r="N95" s="189" t="str">
        <f t="shared" si="12"/>
        <v/>
      </c>
      <c r="O95" s="151" t="str">
        <f t="shared" si="23"/>
        <v/>
      </c>
      <c r="P95" s="74" t="str">
        <f t="shared" si="25"/>
        <v/>
      </c>
      <c r="Q95" s="74">
        <f t="shared" si="13"/>
        <v>0</v>
      </c>
      <c r="R95" s="73">
        <f t="shared" si="14"/>
        <v>0</v>
      </c>
      <c r="S95" s="73">
        <f t="shared" si="26"/>
        <v>0</v>
      </c>
      <c r="T95" s="74">
        <f t="shared" si="24"/>
        <v>0</v>
      </c>
      <c r="U95" s="74">
        <f t="shared" si="15"/>
        <v>0</v>
      </c>
      <c r="V95" s="195">
        <f t="shared" si="16"/>
        <v>0</v>
      </c>
      <c r="W95" s="74">
        <f t="shared" si="9"/>
        <v>0</v>
      </c>
      <c r="X95" s="74">
        <f t="shared" si="17"/>
        <v>0</v>
      </c>
      <c r="Y95" s="74">
        <f t="shared" si="18"/>
        <v>0</v>
      </c>
      <c r="Z95" s="74">
        <f t="shared" si="27"/>
        <v>0</v>
      </c>
      <c r="AA95" s="74">
        <f t="shared" si="20"/>
        <v>0</v>
      </c>
      <c r="AB95" s="74">
        <f t="shared" si="21"/>
        <v>0</v>
      </c>
      <c r="AC95" s="74">
        <f t="shared" si="10"/>
        <v>0</v>
      </c>
    </row>
    <row r="96" spans="1:29" ht="14.5" x14ac:dyDescent="0.35">
      <c r="A96" s="88"/>
      <c r="B96" s="88"/>
      <c r="C96" s="88"/>
      <c r="D96" s="256"/>
      <c r="E96" s="256"/>
      <c r="F96" s="89"/>
      <c r="G96" s="187"/>
      <c r="H96" s="136"/>
      <c r="I96" s="137"/>
      <c r="J96" s="192"/>
      <c r="K96" s="68" t="str">
        <f t="shared" si="22"/>
        <v/>
      </c>
      <c r="L96" s="89"/>
      <c r="M96" s="67" t="str">
        <f t="shared" si="11"/>
        <v/>
      </c>
      <c r="N96" s="189" t="str">
        <f t="shared" si="12"/>
        <v/>
      </c>
      <c r="O96" s="151" t="str">
        <f t="shared" si="23"/>
        <v/>
      </c>
      <c r="P96" s="74" t="str">
        <f t="shared" si="25"/>
        <v/>
      </c>
      <c r="Q96" s="74">
        <f t="shared" si="13"/>
        <v>0</v>
      </c>
      <c r="R96" s="73">
        <f t="shared" si="14"/>
        <v>0</v>
      </c>
      <c r="S96" s="73">
        <f t="shared" si="26"/>
        <v>0</v>
      </c>
      <c r="T96" s="74">
        <f t="shared" si="24"/>
        <v>0</v>
      </c>
      <c r="U96" s="74">
        <f t="shared" si="15"/>
        <v>0</v>
      </c>
      <c r="V96" s="195">
        <f t="shared" si="16"/>
        <v>0</v>
      </c>
      <c r="W96" s="74">
        <f t="shared" si="9"/>
        <v>0</v>
      </c>
      <c r="X96" s="74">
        <f t="shared" si="17"/>
        <v>0</v>
      </c>
      <c r="Y96" s="74">
        <f t="shared" si="18"/>
        <v>0</v>
      </c>
      <c r="Z96" s="74">
        <f t="shared" si="27"/>
        <v>0</v>
      </c>
      <c r="AA96" s="74">
        <f t="shared" si="20"/>
        <v>0</v>
      </c>
      <c r="AB96" s="74">
        <f t="shared" si="21"/>
        <v>0</v>
      </c>
      <c r="AC96" s="74">
        <f t="shared" si="10"/>
        <v>0</v>
      </c>
    </row>
    <row r="97" spans="1:29" ht="14.5" x14ac:dyDescent="0.35">
      <c r="A97" s="88"/>
      <c r="B97" s="88"/>
      <c r="C97" s="88"/>
      <c r="D97" s="256"/>
      <c r="E97" s="256"/>
      <c r="F97" s="89"/>
      <c r="G97" s="187"/>
      <c r="H97" s="136"/>
      <c r="I97" s="137"/>
      <c r="J97" s="192"/>
      <c r="K97" s="68" t="str">
        <f t="shared" si="22"/>
        <v/>
      </c>
      <c r="L97" s="89"/>
      <c r="M97" s="67" t="str">
        <f t="shared" si="11"/>
        <v/>
      </c>
      <c r="N97" s="189" t="str">
        <f t="shared" si="12"/>
        <v/>
      </c>
      <c r="O97" s="151" t="str">
        <f t="shared" si="23"/>
        <v/>
      </c>
      <c r="P97" s="74" t="str">
        <f t="shared" si="25"/>
        <v/>
      </c>
      <c r="Q97" s="74">
        <f t="shared" si="13"/>
        <v>0</v>
      </c>
      <c r="R97" s="73">
        <f t="shared" si="14"/>
        <v>0</v>
      </c>
      <c r="S97" s="73">
        <f t="shared" si="26"/>
        <v>0</v>
      </c>
      <c r="T97" s="74">
        <f t="shared" si="24"/>
        <v>0</v>
      </c>
      <c r="U97" s="74">
        <f t="shared" si="15"/>
        <v>0</v>
      </c>
      <c r="V97" s="195">
        <f t="shared" si="16"/>
        <v>0</v>
      </c>
      <c r="W97" s="74">
        <f t="shared" si="9"/>
        <v>0</v>
      </c>
      <c r="X97" s="74">
        <f t="shared" si="17"/>
        <v>0</v>
      </c>
      <c r="Y97" s="74">
        <f t="shared" si="18"/>
        <v>0</v>
      </c>
      <c r="Z97" s="74">
        <f t="shared" si="27"/>
        <v>0</v>
      </c>
      <c r="AA97" s="74">
        <f t="shared" si="20"/>
        <v>0</v>
      </c>
      <c r="AB97" s="74">
        <f t="shared" si="21"/>
        <v>0</v>
      </c>
      <c r="AC97" s="74">
        <f t="shared" si="10"/>
        <v>0</v>
      </c>
    </row>
    <row r="98" spans="1:29" ht="14.5" x14ac:dyDescent="0.35">
      <c r="A98" s="88"/>
      <c r="B98" s="88"/>
      <c r="C98" s="88"/>
      <c r="D98" s="256"/>
      <c r="E98" s="256"/>
      <c r="F98" s="89"/>
      <c r="G98" s="187"/>
      <c r="H98" s="136"/>
      <c r="I98" s="137"/>
      <c r="J98" s="192"/>
      <c r="K98" s="68" t="str">
        <f t="shared" si="22"/>
        <v/>
      </c>
      <c r="L98" s="89"/>
      <c r="M98" s="67" t="str">
        <f t="shared" si="11"/>
        <v/>
      </c>
      <c r="N98" s="189" t="str">
        <f t="shared" si="12"/>
        <v/>
      </c>
      <c r="O98" s="151" t="str">
        <f t="shared" si="23"/>
        <v/>
      </c>
      <c r="P98" s="74" t="str">
        <f t="shared" si="25"/>
        <v/>
      </c>
      <c r="Q98" s="74">
        <f t="shared" si="13"/>
        <v>0</v>
      </c>
      <c r="R98" s="73">
        <f t="shared" si="14"/>
        <v>0</v>
      </c>
      <c r="S98" s="73">
        <f t="shared" si="26"/>
        <v>0</v>
      </c>
      <c r="T98" s="74">
        <f t="shared" si="24"/>
        <v>0</v>
      </c>
      <c r="U98" s="74">
        <f t="shared" si="15"/>
        <v>0</v>
      </c>
      <c r="V98" s="195">
        <f t="shared" si="16"/>
        <v>0</v>
      </c>
      <c r="W98" s="74">
        <f t="shared" si="9"/>
        <v>0</v>
      </c>
      <c r="X98" s="74">
        <f t="shared" si="17"/>
        <v>0</v>
      </c>
      <c r="Y98" s="74">
        <f t="shared" si="18"/>
        <v>0</v>
      </c>
      <c r="Z98" s="74">
        <f t="shared" si="27"/>
        <v>0</v>
      </c>
      <c r="AA98" s="74">
        <f t="shared" si="20"/>
        <v>0</v>
      </c>
      <c r="AB98" s="74">
        <f t="shared" si="21"/>
        <v>0</v>
      </c>
      <c r="AC98" s="74">
        <f t="shared" si="10"/>
        <v>0</v>
      </c>
    </row>
    <row r="99" spans="1:29" ht="14.5" x14ac:dyDescent="0.35">
      <c r="A99" s="88"/>
      <c r="B99" s="88"/>
      <c r="C99" s="88"/>
      <c r="D99" s="256"/>
      <c r="E99" s="256"/>
      <c r="F99" s="89"/>
      <c r="G99" s="187"/>
      <c r="H99" s="136"/>
      <c r="I99" s="137"/>
      <c r="J99" s="192"/>
      <c r="K99" s="68" t="str">
        <f t="shared" si="22"/>
        <v/>
      </c>
      <c r="L99" s="89"/>
      <c r="M99" s="67" t="str">
        <f t="shared" si="11"/>
        <v/>
      </c>
      <c r="N99" s="189" t="str">
        <f t="shared" si="12"/>
        <v/>
      </c>
      <c r="O99" s="151" t="str">
        <f t="shared" si="23"/>
        <v/>
      </c>
      <c r="P99" s="74" t="str">
        <f t="shared" si="25"/>
        <v/>
      </c>
      <c r="Q99" s="74">
        <f t="shared" si="13"/>
        <v>0</v>
      </c>
      <c r="R99" s="73">
        <f t="shared" si="14"/>
        <v>0</v>
      </c>
      <c r="S99" s="73">
        <f t="shared" si="26"/>
        <v>0</v>
      </c>
      <c r="T99" s="74">
        <f t="shared" si="24"/>
        <v>0</v>
      </c>
      <c r="U99" s="74">
        <f t="shared" si="15"/>
        <v>0</v>
      </c>
      <c r="V99" s="195">
        <f t="shared" si="16"/>
        <v>0</v>
      </c>
      <c r="W99" s="74">
        <f t="shared" si="9"/>
        <v>0</v>
      </c>
      <c r="X99" s="74">
        <f t="shared" si="17"/>
        <v>0</v>
      </c>
      <c r="Y99" s="74">
        <f t="shared" si="18"/>
        <v>0</v>
      </c>
      <c r="Z99" s="74">
        <f t="shared" si="27"/>
        <v>0</v>
      </c>
      <c r="AA99" s="74">
        <f t="shared" si="20"/>
        <v>0</v>
      </c>
      <c r="AB99" s="74">
        <f t="shared" si="21"/>
        <v>0</v>
      </c>
      <c r="AC99" s="74">
        <f t="shared" si="10"/>
        <v>0</v>
      </c>
    </row>
    <row r="100" spans="1:29" ht="14.5" x14ac:dyDescent="0.35">
      <c r="A100" s="88"/>
      <c r="B100" s="88"/>
      <c r="C100" s="88"/>
      <c r="D100" s="256"/>
      <c r="E100" s="256"/>
      <c r="F100" s="89"/>
      <c r="G100" s="187"/>
      <c r="H100" s="136"/>
      <c r="I100" s="137"/>
      <c r="J100" s="192"/>
      <c r="K100" s="68" t="str">
        <f t="shared" si="22"/>
        <v/>
      </c>
      <c r="L100" s="89"/>
      <c r="M100" s="67" t="str">
        <f t="shared" si="11"/>
        <v/>
      </c>
      <c r="N100" s="189" t="str">
        <f t="shared" si="12"/>
        <v/>
      </c>
      <c r="O100" s="151" t="str">
        <f t="shared" si="23"/>
        <v/>
      </c>
      <c r="P100" s="74" t="str">
        <f t="shared" si="25"/>
        <v/>
      </c>
      <c r="Q100" s="74">
        <f t="shared" si="13"/>
        <v>0</v>
      </c>
      <c r="R100" s="73">
        <f t="shared" si="14"/>
        <v>0</v>
      </c>
      <c r="S100" s="73">
        <f t="shared" si="26"/>
        <v>0</v>
      </c>
      <c r="T100" s="74">
        <f t="shared" si="24"/>
        <v>0</v>
      </c>
      <c r="U100" s="74">
        <f t="shared" si="15"/>
        <v>0</v>
      </c>
      <c r="V100" s="195">
        <f t="shared" si="16"/>
        <v>0</v>
      </c>
      <c r="W100" s="74">
        <f t="shared" si="9"/>
        <v>0</v>
      </c>
      <c r="X100" s="74">
        <f t="shared" si="17"/>
        <v>0</v>
      </c>
      <c r="Y100" s="74">
        <f t="shared" si="18"/>
        <v>0</v>
      </c>
      <c r="Z100" s="74">
        <f t="shared" si="27"/>
        <v>0</v>
      </c>
      <c r="AA100" s="74">
        <f t="shared" si="20"/>
        <v>0</v>
      </c>
      <c r="AB100" s="74">
        <f t="shared" si="21"/>
        <v>0</v>
      </c>
      <c r="AC100" s="74">
        <f t="shared" si="10"/>
        <v>0</v>
      </c>
    </row>
    <row r="101" spans="1:29" ht="14.5" x14ac:dyDescent="0.35">
      <c r="A101" s="88"/>
      <c r="B101" s="88"/>
      <c r="C101" s="88"/>
      <c r="D101" s="256"/>
      <c r="E101" s="256"/>
      <c r="F101" s="89"/>
      <c r="G101" s="187"/>
      <c r="H101" s="136"/>
      <c r="I101" s="137"/>
      <c r="J101" s="192"/>
      <c r="K101" s="68" t="str">
        <f t="shared" si="22"/>
        <v/>
      </c>
      <c r="L101" s="89"/>
      <c r="M101" s="67" t="str">
        <f t="shared" si="11"/>
        <v/>
      </c>
      <c r="N101" s="189" t="str">
        <f t="shared" si="12"/>
        <v/>
      </c>
      <c r="O101" s="151" t="str">
        <f t="shared" si="23"/>
        <v/>
      </c>
      <c r="P101" s="74" t="str">
        <f t="shared" si="25"/>
        <v/>
      </c>
      <c r="Q101" s="74">
        <f t="shared" si="13"/>
        <v>0</v>
      </c>
      <c r="R101" s="73">
        <f t="shared" si="14"/>
        <v>0</v>
      </c>
      <c r="S101" s="73">
        <f t="shared" si="26"/>
        <v>0</v>
      </c>
      <c r="T101" s="74">
        <f t="shared" si="24"/>
        <v>0</v>
      </c>
      <c r="U101" s="74">
        <f t="shared" si="15"/>
        <v>0</v>
      </c>
      <c r="V101" s="195">
        <f t="shared" si="16"/>
        <v>0</v>
      </c>
      <c r="W101" s="74">
        <f t="shared" si="9"/>
        <v>0</v>
      </c>
      <c r="X101" s="74">
        <f t="shared" si="17"/>
        <v>0</v>
      </c>
      <c r="Y101" s="74">
        <f t="shared" si="18"/>
        <v>0</v>
      </c>
      <c r="Z101" s="74">
        <f t="shared" si="27"/>
        <v>0</v>
      </c>
      <c r="AA101" s="74">
        <f t="shared" si="20"/>
        <v>0</v>
      </c>
      <c r="AB101" s="74">
        <f t="shared" si="21"/>
        <v>0</v>
      </c>
      <c r="AC101" s="74">
        <f t="shared" si="10"/>
        <v>0</v>
      </c>
    </row>
    <row r="102" spans="1:29" ht="14.5" x14ac:dyDescent="0.35">
      <c r="A102" s="88"/>
      <c r="B102" s="88"/>
      <c r="C102" s="88"/>
      <c r="D102" s="256"/>
      <c r="E102" s="256"/>
      <c r="F102" s="89"/>
      <c r="G102" s="187"/>
      <c r="H102" s="136"/>
      <c r="I102" s="137"/>
      <c r="J102" s="192"/>
      <c r="K102" s="68" t="str">
        <f t="shared" si="22"/>
        <v/>
      </c>
      <c r="L102" s="89"/>
      <c r="M102" s="67" t="str">
        <f t="shared" si="11"/>
        <v/>
      </c>
      <c r="N102" s="189" t="str">
        <f t="shared" si="12"/>
        <v/>
      </c>
      <c r="O102" s="151" t="str">
        <f t="shared" si="23"/>
        <v/>
      </c>
      <c r="P102" s="74" t="str">
        <f t="shared" si="25"/>
        <v/>
      </c>
      <c r="Q102" s="74">
        <f t="shared" si="13"/>
        <v>0</v>
      </c>
      <c r="R102" s="73">
        <f t="shared" si="14"/>
        <v>0</v>
      </c>
      <c r="S102" s="73">
        <f t="shared" si="26"/>
        <v>0</v>
      </c>
      <c r="T102" s="74">
        <f t="shared" si="24"/>
        <v>0</v>
      </c>
      <c r="U102" s="74">
        <f t="shared" si="15"/>
        <v>0</v>
      </c>
      <c r="V102" s="195">
        <f t="shared" si="16"/>
        <v>0</v>
      </c>
      <c r="W102" s="74">
        <f t="shared" si="9"/>
        <v>0</v>
      </c>
      <c r="X102" s="74">
        <f t="shared" si="17"/>
        <v>0</v>
      </c>
      <c r="Y102" s="74">
        <f t="shared" si="18"/>
        <v>0</v>
      </c>
      <c r="Z102" s="74">
        <f t="shared" si="27"/>
        <v>0</v>
      </c>
      <c r="AA102" s="74">
        <f t="shared" si="20"/>
        <v>0</v>
      </c>
      <c r="AB102" s="74">
        <f t="shared" si="21"/>
        <v>0</v>
      </c>
      <c r="AC102" s="74">
        <f t="shared" si="10"/>
        <v>0</v>
      </c>
    </row>
    <row r="103" spans="1:29" ht="14.5" x14ac:dyDescent="0.35">
      <c r="A103" s="88"/>
      <c r="B103" s="88"/>
      <c r="C103" s="88"/>
      <c r="D103" s="256"/>
      <c r="E103" s="256"/>
      <c r="F103" s="89"/>
      <c r="G103" s="187"/>
      <c r="H103" s="136"/>
      <c r="I103" s="137"/>
      <c r="J103" s="192"/>
      <c r="K103" s="68" t="str">
        <f t="shared" si="22"/>
        <v/>
      </c>
      <c r="L103" s="89"/>
      <c r="M103" s="67" t="str">
        <f t="shared" si="11"/>
        <v/>
      </c>
      <c r="N103" s="189" t="str">
        <f t="shared" si="12"/>
        <v/>
      </c>
      <c r="O103" s="151" t="str">
        <f t="shared" si="23"/>
        <v/>
      </c>
      <c r="P103" s="74" t="str">
        <f t="shared" si="25"/>
        <v/>
      </c>
      <c r="Q103" s="74">
        <f t="shared" si="13"/>
        <v>0</v>
      </c>
      <c r="R103" s="73">
        <f t="shared" si="14"/>
        <v>0</v>
      </c>
      <c r="S103" s="73">
        <f t="shared" si="26"/>
        <v>0</v>
      </c>
      <c r="T103" s="74">
        <f t="shared" si="24"/>
        <v>0</v>
      </c>
      <c r="U103" s="74">
        <f t="shared" si="15"/>
        <v>0</v>
      </c>
      <c r="V103" s="195">
        <f t="shared" si="16"/>
        <v>0</v>
      </c>
      <c r="W103" s="74">
        <f t="shared" si="9"/>
        <v>0</v>
      </c>
      <c r="X103" s="74">
        <f t="shared" si="17"/>
        <v>0</v>
      </c>
      <c r="Y103" s="74">
        <f t="shared" si="18"/>
        <v>0</v>
      </c>
      <c r="Z103" s="74">
        <f t="shared" si="27"/>
        <v>0</v>
      </c>
      <c r="AA103" s="74">
        <f t="shared" si="20"/>
        <v>0</v>
      </c>
      <c r="AB103" s="74">
        <f t="shared" si="21"/>
        <v>0</v>
      </c>
      <c r="AC103" s="74">
        <f t="shared" si="10"/>
        <v>0</v>
      </c>
    </row>
    <row r="104" spans="1:29" ht="14.5" x14ac:dyDescent="0.35">
      <c r="A104" s="88"/>
      <c r="B104" s="88"/>
      <c r="C104" s="88"/>
      <c r="D104" s="256"/>
      <c r="E104" s="256"/>
      <c r="F104" s="89"/>
      <c r="G104" s="187"/>
      <c r="H104" s="136"/>
      <c r="I104" s="137"/>
      <c r="J104" s="192"/>
      <c r="K104" s="68" t="str">
        <f t="shared" si="22"/>
        <v/>
      </c>
      <c r="L104" s="89"/>
      <c r="M104" s="67" t="str">
        <f t="shared" si="11"/>
        <v/>
      </c>
      <c r="N104" s="189" t="str">
        <f t="shared" si="12"/>
        <v/>
      </c>
      <c r="O104" s="151" t="str">
        <f t="shared" si="23"/>
        <v/>
      </c>
      <c r="P104" s="74" t="str">
        <f t="shared" si="25"/>
        <v/>
      </c>
      <c r="Q104" s="74">
        <f t="shared" si="13"/>
        <v>0</v>
      </c>
      <c r="R104" s="73">
        <f t="shared" si="14"/>
        <v>0</v>
      </c>
      <c r="S104" s="73">
        <f t="shared" si="26"/>
        <v>0</v>
      </c>
      <c r="T104" s="74">
        <f t="shared" si="24"/>
        <v>0</v>
      </c>
      <c r="U104" s="74">
        <f t="shared" si="15"/>
        <v>0</v>
      </c>
      <c r="V104" s="195">
        <f t="shared" si="16"/>
        <v>0</v>
      </c>
      <c r="W104" s="74">
        <f t="shared" si="9"/>
        <v>0</v>
      </c>
      <c r="X104" s="74">
        <f t="shared" si="17"/>
        <v>0</v>
      </c>
      <c r="Y104" s="74">
        <f t="shared" si="18"/>
        <v>0</v>
      </c>
      <c r="Z104" s="74">
        <f t="shared" si="27"/>
        <v>0</v>
      </c>
      <c r="AA104" s="74">
        <f t="shared" si="20"/>
        <v>0</v>
      </c>
      <c r="AB104" s="74">
        <f t="shared" si="21"/>
        <v>0</v>
      </c>
      <c r="AC104" s="74">
        <f t="shared" si="10"/>
        <v>0</v>
      </c>
    </row>
    <row r="105" spans="1:29" ht="14.5" x14ac:dyDescent="0.35">
      <c r="A105" s="88"/>
      <c r="B105" s="88"/>
      <c r="C105" s="88"/>
      <c r="D105" s="256"/>
      <c r="E105" s="256"/>
      <c r="F105" s="89"/>
      <c r="G105" s="187"/>
      <c r="H105" s="136"/>
      <c r="I105" s="137"/>
      <c r="J105" s="192"/>
      <c r="K105" s="68" t="str">
        <f t="shared" si="22"/>
        <v/>
      </c>
      <c r="L105" s="89"/>
      <c r="M105" s="67" t="str">
        <f t="shared" si="11"/>
        <v/>
      </c>
      <c r="N105" s="189" t="str">
        <f t="shared" si="12"/>
        <v/>
      </c>
      <c r="O105" s="151" t="str">
        <f t="shared" si="23"/>
        <v/>
      </c>
      <c r="P105" s="74" t="str">
        <f t="shared" si="25"/>
        <v/>
      </c>
      <c r="Q105" s="74">
        <f t="shared" si="13"/>
        <v>0</v>
      </c>
      <c r="R105" s="73">
        <f t="shared" si="14"/>
        <v>0</v>
      </c>
      <c r="S105" s="73">
        <f t="shared" si="26"/>
        <v>0</v>
      </c>
      <c r="T105" s="74">
        <f t="shared" si="24"/>
        <v>0</v>
      </c>
      <c r="U105" s="74">
        <f t="shared" si="15"/>
        <v>0</v>
      </c>
      <c r="V105" s="195">
        <f t="shared" si="16"/>
        <v>0</v>
      </c>
      <c r="W105" s="74">
        <f t="shared" si="9"/>
        <v>0</v>
      </c>
      <c r="X105" s="74">
        <f t="shared" si="17"/>
        <v>0</v>
      </c>
      <c r="Y105" s="74">
        <f t="shared" si="18"/>
        <v>0</v>
      </c>
      <c r="Z105" s="74">
        <f t="shared" si="27"/>
        <v>0</v>
      </c>
      <c r="AA105" s="74">
        <f t="shared" si="20"/>
        <v>0</v>
      </c>
      <c r="AB105" s="74">
        <f t="shared" si="21"/>
        <v>0</v>
      </c>
      <c r="AC105" s="74">
        <f t="shared" si="10"/>
        <v>0</v>
      </c>
    </row>
    <row r="106" spans="1:29" ht="14.5" x14ac:dyDescent="0.35">
      <c r="A106" s="88"/>
      <c r="B106" s="88"/>
      <c r="C106" s="88"/>
      <c r="D106" s="256"/>
      <c r="E106" s="256"/>
      <c r="F106" s="89"/>
      <c r="G106" s="187"/>
      <c r="H106" s="136"/>
      <c r="I106" s="137"/>
      <c r="J106" s="192"/>
      <c r="K106" s="68" t="str">
        <f t="shared" si="22"/>
        <v/>
      </c>
      <c r="L106" s="89"/>
      <c r="M106" s="67" t="str">
        <f t="shared" si="11"/>
        <v/>
      </c>
      <c r="N106" s="189" t="str">
        <f t="shared" si="12"/>
        <v/>
      </c>
      <c r="O106" s="151" t="str">
        <f t="shared" si="23"/>
        <v/>
      </c>
      <c r="P106" s="74" t="str">
        <f t="shared" si="25"/>
        <v/>
      </c>
      <c r="Q106" s="74">
        <f t="shared" si="13"/>
        <v>0</v>
      </c>
      <c r="R106" s="73">
        <f t="shared" si="14"/>
        <v>0</v>
      </c>
      <c r="S106" s="73">
        <f t="shared" si="26"/>
        <v>0</v>
      </c>
      <c r="T106" s="74">
        <f t="shared" si="24"/>
        <v>0</v>
      </c>
      <c r="U106" s="74">
        <f t="shared" si="15"/>
        <v>0</v>
      </c>
      <c r="V106" s="195">
        <f t="shared" si="16"/>
        <v>0</v>
      </c>
      <c r="W106" s="74">
        <f t="shared" si="9"/>
        <v>0</v>
      </c>
      <c r="X106" s="74">
        <f t="shared" si="17"/>
        <v>0</v>
      </c>
      <c r="Y106" s="74">
        <f t="shared" si="18"/>
        <v>0</v>
      </c>
      <c r="Z106" s="74">
        <f t="shared" si="27"/>
        <v>0</v>
      </c>
      <c r="AA106" s="74">
        <f t="shared" si="20"/>
        <v>0</v>
      </c>
      <c r="AB106" s="74">
        <f t="shared" si="21"/>
        <v>0</v>
      </c>
      <c r="AC106" s="74">
        <f t="shared" si="10"/>
        <v>0</v>
      </c>
    </row>
    <row r="107" spans="1:29" ht="14.5" x14ac:dyDescent="0.35">
      <c r="A107" s="88"/>
      <c r="B107" s="88"/>
      <c r="C107" s="88"/>
      <c r="D107" s="256"/>
      <c r="E107" s="256"/>
      <c r="F107" s="89"/>
      <c r="G107" s="187"/>
      <c r="H107" s="136"/>
      <c r="I107" s="137"/>
      <c r="J107" s="192"/>
      <c r="K107" s="68" t="str">
        <f t="shared" si="22"/>
        <v/>
      </c>
      <c r="L107" s="89"/>
      <c r="M107" s="67" t="str">
        <f t="shared" si="11"/>
        <v/>
      </c>
      <c r="N107" s="189" t="str">
        <f t="shared" si="12"/>
        <v/>
      </c>
      <c r="O107" s="151" t="str">
        <f t="shared" si="23"/>
        <v/>
      </c>
      <c r="P107" s="74" t="str">
        <f t="shared" si="25"/>
        <v/>
      </c>
      <c r="Q107" s="74">
        <f t="shared" si="13"/>
        <v>0</v>
      </c>
      <c r="R107" s="73">
        <f t="shared" si="14"/>
        <v>0</v>
      </c>
      <c r="S107" s="73">
        <f t="shared" si="26"/>
        <v>0</v>
      </c>
      <c r="T107" s="74">
        <f t="shared" si="24"/>
        <v>0</v>
      </c>
      <c r="U107" s="74">
        <f t="shared" si="15"/>
        <v>0</v>
      </c>
      <c r="V107" s="195">
        <f t="shared" si="16"/>
        <v>0</v>
      </c>
      <c r="W107" s="74">
        <f t="shared" si="9"/>
        <v>0</v>
      </c>
      <c r="X107" s="74">
        <f t="shared" si="17"/>
        <v>0</v>
      </c>
      <c r="Y107" s="74">
        <f t="shared" si="18"/>
        <v>0</v>
      </c>
      <c r="Z107" s="74">
        <f t="shared" si="27"/>
        <v>0</v>
      </c>
      <c r="AA107" s="74">
        <f t="shared" si="20"/>
        <v>0</v>
      </c>
      <c r="AB107" s="74">
        <f t="shared" si="21"/>
        <v>0</v>
      </c>
      <c r="AC107" s="74">
        <f t="shared" si="10"/>
        <v>0</v>
      </c>
    </row>
    <row r="108" spans="1:29" ht="14.5" x14ac:dyDescent="0.35">
      <c r="A108" s="88"/>
      <c r="B108" s="88"/>
      <c r="C108" s="88"/>
      <c r="D108" s="256"/>
      <c r="E108" s="256"/>
      <c r="F108" s="89"/>
      <c r="G108" s="187"/>
      <c r="H108" s="136"/>
      <c r="I108" s="137"/>
      <c r="J108" s="192"/>
      <c r="K108" s="68" t="str">
        <f t="shared" si="22"/>
        <v/>
      </c>
      <c r="L108" s="89"/>
      <c r="M108" s="67" t="str">
        <f t="shared" si="11"/>
        <v/>
      </c>
      <c r="N108" s="189" t="str">
        <f t="shared" si="12"/>
        <v/>
      </c>
      <c r="O108" s="151" t="str">
        <f t="shared" si="23"/>
        <v/>
      </c>
      <c r="P108" s="74" t="str">
        <f t="shared" si="25"/>
        <v/>
      </c>
      <c r="Q108" s="74">
        <f t="shared" si="13"/>
        <v>0</v>
      </c>
      <c r="R108" s="73">
        <f t="shared" si="14"/>
        <v>0</v>
      </c>
      <c r="S108" s="73">
        <f t="shared" si="26"/>
        <v>0</v>
      </c>
      <c r="T108" s="74">
        <f t="shared" si="24"/>
        <v>0</v>
      </c>
      <c r="U108" s="74">
        <f t="shared" si="15"/>
        <v>0</v>
      </c>
      <c r="V108" s="195">
        <f t="shared" si="16"/>
        <v>0</v>
      </c>
      <c r="W108" s="74">
        <f t="shared" si="9"/>
        <v>0</v>
      </c>
      <c r="X108" s="74">
        <f t="shared" si="17"/>
        <v>0</v>
      </c>
      <c r="Y108" s="74">
        <f t="shared" si="18"/>
        <v>0</v>
      </c>
      <c r="Z108" s="74">
        <f t="shared" si="27"/>
        <v>0</v>
      </c>
      <c r="AA108" s="74">
        <f t="shared" si="20"/>
        <v>0</v>
      </c>
      <c r="AB108" s="74">
        <f t="shared" si="21"/>
        <v>0</v>
      </c>
      <c r="AC108" s="74">
        <f t="shared" si="10"/>
        <v>0</v>
      </c>
    </row>
    <row r="109" spans="1:29" ht="14.5" x14ac:dyDescent="0.35">
      <c r="A109" s="88"/>
      <c r="B109" s="88"/>
      <c r="C109" s="88"/>
      <c r="D109" s="256"/>
      <c r="E109" s="256"/>
      <c r="F109" s="89"/>
      <c r="G109" s="187"/>
      <c r="H109" s="136"/>
      <c r="I109" s="137"/>
      <c r="J109" s="192"/>
      <c r="K109" s="68" t="str">
        <f t="shared" si="22"/>
        <v/>
      </c>
      <c r="L109" s="89"/>
      <c r="M109" s="67" t="str">
        <f t="shared" si="11"/>
        <v/>
      </c>
      <c r="N109" s="189" t="str">
        <f t="shared" si="12"/>
        <v/>
      </c>
      <c r="O109" s="151" t="str">
        <f t="shared" si="23"/>
        <v/>
      </c>
      <c r="P109" s="74" t="str">
        <f t="shared" si="25"/>
        <v/>
      </c>
      <c r="Q109" s="74">
        <f t="shared" si="13"/>
        <v>0</v>
      </c>
      <c r="R109" s="73">
        <f t="shared" si="14"/>
        <v>0</v>
      </c>
      <c r="S109" s="73">
        <f t="shared" si="26"/>
        <v>0</v>
      </c>
      <c r="T109" s="74">
        <f t="shared" si="24"/>
        <v>0</v>
      </c>
      <c r="U109" s="74">
        <f t="shared" si="15"/>
        <v>0</v>
      </c>
      <c r="V109" s="195">
        <f t="shared" si="16"/>
        <v>0</v>
      </c>
      <c r="W109" s="74">
        <f t="shared" si="9"/>
        <v>0</v>
      </c>
      <c r="X109" s="74">
        <f t="shared" si="17"/>
        <v>0</v>
      </c>
      <c r="Y109" s="74">
        <f t="shared" si="18"/>
        <v>0</v>
      </c>
      <c r="Z109" s="74">
        <f t="shared" si="27"/>
        <v>0</v>
      </c>
      <c r="AA109" s="74">
        <f t="shared" si="20"/>
        <v>0</v>
      </c>
      <c r="AB109" s="74">
        <f t="shared" si="21"/>
        <v>0</v>
      </c>
      <c r="AC109" s="74">
        <f t="shared" si="10"/>
        <v>0</v>
      </c>
    </row>
    <row r="110" spans="1:29" ht="14.5" x14ac:dyDescent="0.35">
      <c r="A110" s="88"/>
      <c r="B110" s="88"/>
      <c r="C110" s="88"/>
      <c r="D110" s="256"/>
      <c r="E110" s="256"/>
      <c r="F110" s="89"/>
      <c r="G110" s="187"/>
      <c r="H110" s="136"/>
      <c r="I110" s="137"/>
      <c r="J110" s="192"/>
      <c r="K110" s="68" t="str">
        <f t="shared" si="22"/>
        <v/>
      </c>
      <c r="L110" s="89"/>
      <c r="M110" s="67" t="str">
        <f t="shared" si="11"/>
        <v/>
      </c>
      <c r="N110" s="189" t="str">
        <f t="shared" si="12"/>
        <v/>
      </c>
      <c r="O110" s="151" t="str">
        <f t="shared" si="23"/>
        <v/>
      </c>
      <c r="P110" s="74" t="str">
        <f t="shared" si="25"/>
        <v/>
      </c>
      <c r="Q110" s="74">
        <f t="shared" si="13"/>
        <v>0</v>
      </c>
      <c r="R110" s="73">
        <f t="shared" si="14"/>
        <v>0</v>
      </c>
      <c r="S110" s="73">
        <f t="shared" si="26"/>
        <v>0</v>
      </c>
      <c r="T110" s="74">
        <f t="shared" si="24"/>
        <v>0</v>
      </c>
      <c r="U110" s="74">
        <f t="shared" si="15"/>
        <v>0</v>
      </c>
      <c r="V110" s="195">
        <f t="shared" si="16"/>
        <v>0</v>
      </c>
      <c r="W110" s="74">
        <f t="shared" si="9"/>
        <v>0</v>
      </c>
      <c r="X110" s="74">
        <f t="shared" si="17"/>
        <v>0</v>
      </c>
      <c r="Y110" s="74">
        <f t="shared" si="18"/>
        <v>0</v>
      </c>
      <c r="Z110" s="74">
        <f t="shared" si="27"/>
        <v>0</v>
      </c>
      <c r="AA110" s="74">
        <f t="shared" si="20"/>
        <v>0</v>
      </c>
      <c r="AB110" s="74">
        <f t="shared" si="21"/>
        <v>0</v>
      </c>
      <c r="AC110" s="74">
        <f t="shared" si="10"/>
        <v>0</v>
      </c>
    </row>
    <row r="111" spans="1:29" ht="14.5" x14ac:dyDescent="0.35">
      <c r="A111" s="88"/>
      <c r="B111" s="88"/>
      <c r="C111" s="88"/>
      <c r="D111" s="256"/>
      <c r="E111" s="256"/>
      <c r="F111" s="89"/>
      <c r="G111" s="187"/>
      <c r="H111" s="136"/>
      <c r="I111" s="137"/>
      <c r="J111" s="192"/>
      <c r="K111" s="68" t="str">
        <f t="shared" si="22"/>
        <v/>
      </c>
      <c r="L111" s="89"/>
      <c r="M111" s="67" t="str">
        <f t="shared" si="11"/>
        <v/>
      </c>
      <c r="N111" s="189" t="str">
        <f t="shared" si="12"/>
        <v/>
      </c>
      <c r="O111" s="151" t="str">
        <f t="shared" si="23"/>
        <v/>
      </c>
      <c r="P111" s="74" t="str">
        <f t="shared" si="25"/>
        <v/>
      </c>
      <c r="Q111" s="74">
        <f t="shared" si="13"/>
        <v>0</v>
      </c>
      <c r="R111" s="73">
        <f t="shared" si="14"/>
        <v>0</v>
      </c>
      <c r="S111" s="73">
        <f t="shared" si="26"/>
        <v>0</v>
      </c>
      <c r="T111" s="74">
        <f t="shared" si="24"/>
        <v>0</v>
      </c>
      <c r="U111" s="74">
        <f t="shared" si="15"/>
        <v>0</v>
      </c>
      <c r="V111" s="195">
        <f t="shared" si="16"/>
        <v>0</v>
      </c>
      <c r="W111" s="74">
        <f t="shared" si="9"/>
        <v>0</v>
      </c>
      <c r="X111" s="74">
        <f t="shared" si="17"/>
        <v>0</v>
      </c>
      <c r="Y111" s="74">
        <f t="shared" si="18"/>
        <v>0</v>
      </c>
      <c r="Z111" s="74">
        <f t="shared" si="27"/>
        <v>0</v>
      </c>
      <c r="AA111" s="74">
        <f t="shared" si="20"/>
        <v>0</v>
      </c>
      <c r="AB111" s="74">
        <f t="shared" si="21"/>
        <v>0</v>
      </c>
      <c r="AC111" s="74">
        <f t="shared" si="10"/>
        <v>0</v>
      </c>
    </row>
    <row r="112" spans="1:29" ht="14.5" x14ac:dyDescent="0.35">
      <c r="A112" s="88"/>
      <c r="B112" s="88"/>
      <c r="C112" s="88"/>
      <c r="D112" s="256"/>
      <c r="E112" s="256"/>
      <c r="F112" s="89"/>
      <c r="G112" s="187"/>
      <c r="H112" s="136"/>
      <c r="I112" s="137"/>
      <c r="J112" s="192"/>
      <c r="K112" s="68" t="str">
        <f t="shared" si="22"/>
        <v/>
      </c>
      <c r="L112" s="89"/>
      <c r="M112" s="67" t="str">
        <f t="shared" si="11"/>
        <v/>
      </c>
      <c r="N112" s="189" t="str">
        <f t="shared" si="12"/>
        <v/>
      </c>
      <c r="O112" s="151" t="str">
        <f t="shared" si="23"/>
        <v/>
      </c>
      <c r="P112" s="74" t="str">
        <f t="shared" si="25"/>
        <v/>
      </c>
      <c r="Q112" s="74">
        <f t="shared" si="13"/>
        <v>0</v>
      </c>
      <c r="R112" s="73">
        <f t="shared" si="14"/>
        <v>0</v>
      </c>
      <c r="S112" s="73">
        <f t="shared" si="26"/>
        <v>0</v>
      </c>
      <c r="T112" s="74">
        <f t="shared" si="24"/>
        <v>0</v>
      </c>
      <c r="U112" s="74">
        <f t="shared" si="15"/>
        <v>0</v>
      </c>
      <c r="V112" s="195">
        <f t="shared" si="16"/>
        <v>0</v>
      </c>
      <c r="W112" s="74">
        <f t="shared" si="9"/>
        <v>0</v>
      </c>
      <c r="X112" s="74">
        <f t="shared" si="17"/>
        <v>0</v>
      </c>
      <c r="Y112" s="74">
        <f t="shared" si="18"/>
        <v>0</v>
      </c>
      <c r="Z112" s="74">
        <f t="shared" si="27"/>
        <v>0</v>
      </c>
      <c r="AA112" s="74">
        <f t="shared" si="20"/>
        <v>0</v>
      </c>
      <c r="AB112" s="74">
        <f t="shared" si="21"/>
        <v>0</v>
      </c>
      <c r="AC112" s="74">
        <f t="shared" si="10"/>
        <v>0</v>
      </c>
    </row>
    <row r="113" spans="1:29" ht="14.5" x14ac:dyDescent="0.35">
      <c r="A113" s="88"/>
      <c r="B113" s="88"/>
      <c r="C113" s="88"/>
      <c r="D113" s="256"/>
      <c r="E113" s="256"/>
      <c r="F113" s="89"/>
      <c r="G113" s="187"/>
      <c r="H113" s="136"/>
      <c r="I113" s="137"/>
      <c r="J113" s="192"/>
      <c r="K113" s="68" t="str">
        <f t="shared" si="22"/>
        <v/>
      </c>
      <c r="L113" s="89"/>
      <c r="M113" s="67" t="str">
        <f t="shared" si="11"/>
        <v/>
      </c>
      <c r="N113" s="189" t="str">
        <f t="shared" si="12"/>
        <v/>
      </c>
      <c r="O113" s="151" t="str">
        <f t="shared" si="23"/>
        <v/>
      </c>
      <c r="P113" s="74" t="str">
        <f t="shared" si="25"/>
        <v/>
      </c>
      <c r="Q113" s="74">
        <f t="shared" si="13"/>
        <v>0</v>
      </c>
      <c r="R113" s="73">
        <f t="shared" si="14"/>
        <v>0</v>
      </c>
      <c r="S113" s="73">
        <f t="shared" si="26"/>
        <v>0</v>
      </c>
      <c r="T113" s="74">
        <f t="shared" si="24"/>
        <v>0</v>
      </c>
      <c r="U113" s="74">
        <f t="shared" si="15"/>
        <v>0</v>
      </c>
      <c r="V113" s="195">
        <f t="shared" si="16"/>
        <v>0</v>
      </c>
      <c r="W113" s="74">
        <f t="shared" si="9"/>
        <v>0</v>
      </c>
      <c r="X113" s="74">
        <f t="shared" si="17"/>
        <v>0</v>
      </c>
      <c r="Y113" s="74">
        <f t="shared" si="18"/>
        <v>0</v>
      </c>
      <c r="Z113" s="74">
        <f t="shared" si="27"/>
        <v>0</v>
      </c>
      <c r="AA113" s="74">
        <f t="shared" si="20"/>
        <v>0</v>
      </c>
      <c r="AB113" s="74">
        <f t="shared" si="21"/>
        <v>0</v>
      </c>
      <c r="AC113" s="74">
        <f t="shared" si="10"/>
        <v>0</v>
      </c>
    </row>
    <row r="114" spans="1:29" ht="14.5" x14ac:dyDescent="0.35">
      <c r="A114" s="88"/>
      <c r="B114" s="88"/>
      <c r="C114" s="88"/>
      <c r="D114" s="256"/>
      <c r="E114" s="256"/>
      <c r="F114" s="89"/>
      <c r="G114" s="187"/>
      <c r="H114" s="136"/>
      <c r="I114" s="137"/>
      <c r="J114" s="192"/>
      <c r="K114" s="68" t="str">
        <f t="shared" si="22"/>
        <v/>
      </c>
      <c r="L114" s="89"/>
      <c r="M114" s="67" t="str">
        <f t="shared" si="11"/>
        <v/>
      </c>
      <c r="N114" s="189" t="str">
        <f t="shared" si="12"/>
        <v/>
      </c>
      <c r="O114" s="151" t="str">
        <f t="shared" si="23"/>
        <v/>
      </c>
      <c r="P114" s="74" t="str">
        <f t="shared" si="25"/>
        <v/>
      </c>
      <c r="Q114" s="74">
        <f t="shared" si="13"/>
        <v>0</v>
      </c>
      <c r="R114" s="73">
        <f t="shared" si="14"/>
        <v>0</v>
      </c>
      <c r="S114" s="73">
        <f t="shared" si="26"/>
        <v>0</v>
      </c>
      <c r="T114" s="74">
        <f t="shared" si="24"/>
        <v>0</v>
      </c>
      <c r="U114" s="74">
        <f t="shared" si="15"/>
        <v>0</v>
      </c>
      <c r="V114" s="195">
        <f t="shared" si="16"/>
        <v>0</v>
      </c>
      <c r="W114" s="74">
        <f t="shared" si="9"/>
        <v>0</v>
      </c>
      <c r="X114" s="74">
        <f t="shared" si="17"/>
        <v>0</v>
      </c>
      <c r="Y114" s="74">
        <f t="shared" si="18"/>
        <v>0</v>
      </c>
      <c r="Z114" s="74">
        <f t="shared" si="27"/>
        <v>0</v>
      </c>
      <c r="AA114" s="74">
        <f t="shared" si="20"/>
        <v>0</v>
      </c>
      <c r="AB114" s="74">
        <f t="shared" si="21"/>
        <v>0</v>
      </c>
      <c r="AC114" s="74">
        <f t="shared" si="10"/>
        <v>0</v>
      </c>
    </row>
    <row r="115" spans="1:29" ht="14.5" x14ac:dyDescent="0.35">
      <c r="A115" s="88"/>
      <c r="B115" s="88"/>
      <c r="C115" s="88"/>
      <c r="D115" s="256"/>
      <c r="E115" s="256"/>
      <c r="F115" s="89"/>
      <c r="G115" s="187"/>
      <c r="H115" s="136"/>
      <c r="I115" s="137"/>
      <c r="J115" s="192"/>
      <c r="K115" s="68" t="str">
        <f t="shared" si="22"/>
        <v/>
      </c>
      <c r="L115" s="89"/>
      <c r="M115" s="67" t="str">
        <f t="shared" si="11"/>
        <v/>
      </c>
      <c r="N115" s="189" t="str">
        <f t="shared" si="12"/>
        <v/>
      </c>
      <c r="O115" s="151" t="str">
        <f t="shared" si="23"/>
        <v/>
      </c>
      <c r="P115" s="74" t="str">
        <f t="shared" si="25"/>
        <v/>
      </c>
      <c r="Q115" s="74">
        <f t="shared" si="13"/>
        <v>0</v>
      </c>
      <c r="R115" s="73">
        <f t="shared" si="14"/>
        <v>0</v>
      </c>
      <c r="S115" s="73">
        <f t="shared" si="26"/>
        <v>0</v>
      </c>
      <c r="T115" s="74">
        <f t="shared" si="24"/>
        <v>0</v>
      </c>
      <c r="U115" s="74">
        <f t="shared" si="15"/>
        <v>0</v>
      </c>
      <c r="V115" s="195">
        <f t="shared" si="16"/>
        <v>0</v>
      </c>
      <c r="W115" s="74">
        <f t="shared" si="9"/>
        <v>0</v>
      </c>
      <c r="X115" s="74">
        <f t="shared" si="17"/>
        <v>0</v>
      </c>
      <c r="Y115" s="74">
        <f t="shared" si="18"/>
        <v>0</v>
      </c>
      <c r="Z115" s="74">
        <f t="shared" si="27"/>
        <v>0</v>
      </c>
      <c r="AA115" s="74">
        <f t="shared" si="20"/>
        <v>0</v>
      </c>
      <c r="AB115" s="74">
        <f t="shared" si="21"/>
        <v>0</v>
      </c>
      <c r="AC115" s="74">
        <f t="shared" si="10"/>
        <v>0</v>
      </c>
    </row>
    <row r="116" spans="1:29" ht="14.5" x14ac:dyDescent="0.35">
      <c r="A116" s="88"/>
      <c r="B116" s="88"/>
      <c r="C116" s="88"/>
      <c r="D116" s="256"/>
      <c r="E116" s="256"/>
      <c r="F116" s="89"/>
      <c r="G116" s="187"/>
      <c r="H116" s="136"/>
      <c r="I116" s="137"/>
      <c r="J116" s="192"/>
      <c r="K116" s="68" t="str">
        <f t="shared" si="22"/>
        <v/>
      </c>
      <c r="L116" s="89"/>
      <c r="M116" s="67" t="str">
        <f t="shared" si="11"/>
        <v/>
      </c>
      <c r="N116" s="189" t="str">
        <f t="shared" si="12"/>
        <v/>
      </c>
      <c r="O116" s="151" t="str">
        <f t="shared" si="23"/>
        <v/>
      </c>
      <c r="P116" s="74" t="str">
        <f t="shared" si="25"/>
        <v/>
      </c>
      <c r="Q116" s="74">
        <f t="shared" si="13"/>
        <v>0</v>
      </c>
      <c r="R116" s="73">
        <f t="shared" si="14"/>
        <v>0</v>
      </c>
      <c r="S116" s="73">
        <f t="shared" si="26"/>
        <v>0</v>
      </c>
      <c r="T116" s="74">
        <f t="shared" si="24"/>
        <v>0</v>
      </c>
      <c r="U116" s="74">
        <f t="shared" si="15"/>
        <v>0</v>
      </c>
      <c r="V116" s="195">
        <f t="shared" si="16"/>
        <v>0</v>
      </c>
      <c r="W116" s="74">
        <f t="shared" si="9"/>
        <v>0</v>
      </c>
      <c r="X116" s="74">
        <f t="shared" si="17"/>
        <v>0</v>
      </c>
      <c r="Y116" s="74">
        <f t="shared" si="18"/>
        <v>0</v>
      </c>
      <c r="Z116" s="74">
        <f t="shared" si="27"/>
        <v>0</v>
      </c>
      <c r="AA116" s="74">
        <f t="shared" si="20"/>
        <v>0</v>
      </c>
      <c r="AB116" s="74">
        <f t="shared" si="21"/>
        <v>0</v>
      </c>
      <c r="AC116" s="74">
        <f t="shared" si="10"/>
        <v>0</v>
      </c>
    </row>
    <row r="117" spans="1:29" ht="14.5" x14ac:dyDescent="0.35">
      <c r="A117" s="88"/>
      <c r="B117" s="88"/>
      <c r="C117" s="88"/>
      <c r="D117" s="256"/>
      <c r="E117" s="256"/>
      <c r="F117" s="89"/>
      <c r="G117" s="187"/>
      <c r="H117" s="136"/>
      <c r="I117" s="137"/>
      <c r="J117" s="192"/>
      <c r="K117" s="68" t="str">
        <f t="shared" si="22"/>
        <v/>
      </c>
      <c r="L117" s="89"/>
      <c r="M117" s="67" t="str">
        <f t="shared" si="11"/>
        <v/>
      </c>
      <c r="N117" s="189" t="str">
        <f t="shared" si="12"/>
        <v/>
      </c>
      <c r="O117" s="151" t="str">
        <f t="shared" si="23"/>
        <v/>
      </c>
      <c r="P117" s="74" t="str">
        <f t="shared" si="25"/>
        <v/>
      </c>
      <c r="Q117" s="74">
        <f t="shared" si="13"/>
        <v>0</v>
      </c>
      <c r="R117" s="73">
        <f t="shared" si="14"/>
        <v>0</v>
      </c>
      <c r="S117" s="73">
        <f t="shared" si="26"/>
        <v>0</v>
      </c>
      <c r="T117" s="74">
        <f t="shared" si="24"/>
        <v>0</v>
      </c>
      <c r="U117" s="74">
        <f t="shared" si="15"/>
        <v>0</v>
      </c>
      <c r="V117" s="195">
        <f t="shared" si="16"/>
        <v>0</v>
      </c>
      <c r="W117" s="74">
        <f t="shared" si="9"/>
        <v>0</v>
      </c>
      <c r="X117" s="74">
        <f t="shared" si="17"/>
        <v>0</v>
      </c>
      <c r="Y117" s="74">
        <f t="shared" si="18"/>
        <v>0</v>
      </c>
      <c r="Z117" s="74">
        <f t="shared" si="27"/>
        <v>0</v>
      </c>
      <c r="AA117" s="74">
        <f t="shared" si="20"/>
        <v>0</v>
      </c>
      <c r="AB117" s="74">
        <f t="shared" si="21"/>
        <v>0</v>
      </c>
      <c r="AC117" s="74">
        <f t="shared" si="10"/>
        <v>0</v>
      </c>
    </row>
    <row r="118" spans="1:29" ht="14.5" x14ac:dyDescent="0.35">
      <c r="A118" s="88"/>
      <c r="B118" s="88"/>
      <c r="C118" s="88"/>
      <c r="D118" s="256"/>
      <c r="E118" s="256"/>
      <c r="F118" s="89"/>
      <c r="G118" s="187"/>
      <c r="H118" s="136"/>
      <c r="I118" s="137"/>
      <c r="J118" s="192"/>
      <c r="K118" s="68" t="str">
        <f t="shared" si="22"/>
        <v/>
      </c>
      <c r="L118" s="89"/>
      <c r="M118" s="67" t="str">
        <f t="shared" si="11"/>
        <v/>
      </c>
      <c r="N118" s="189" t="str">
        <f t="shared" si="12"/>
        <v/>
      </c>
      <c r="O118" s="151" t="str">
        <f t="shared" si="23"/>
        <v/>
      </c>
      <c r="P118" s="74" t="str">
        <f t="shared" si="25"/>
        <v/>
      </c>
      <c r="Q118" s="74">
        <f t="shared" si="13"/>
        <v>0</v>
      </c>
      <c r="R118" s="73">
        <f t="shared" si="14"/>
        <v>0</v>
      </c>
      <c r="S118" s="73">
        <f t="shared" si="26"/>
        <v>0</v>
      </c>
      <c r="T118" s="74">
        <f t="shared" si="24"/>
        <v>0</v>
      </c>
      <c r="U118" s="74">
        <f t="shared" si="15"/>
        <v>0</v>
      </c>
      <c r="V118" s="195">
        <f t="shared" si="16"/>
        <v>0</v>
      </c>
      <c r="W118" s="74">
        <f t="shared" si="9"/>
        <v>0</v>
      </c>
      <c r="X118" s="74">
        <f t="shared" si="17"/>
        <v>0</v>
      </c>
      <c r="Y118" s="74">
        <f t="shared" si="18"/>
        <v>0</v>
      </c>
      <c r="Z118" s="74">
        <f t="shared" si="27"/>
        <v>0</v>
      </c>
      <c r="AA118" s="74">
        <f t="shared" si="20"/>
        <v>0</v>
      </c>
      <c r="AB118" s="74">
        <f t="shared" si="21"/>
        <v>0</v>
      </c>
      <c r="AC118" s="74">
        <f t="shared" si="10"/>
        <v>0</v>
      </c>
    </row>
    <row r="119" spans="1:29" ht="14.5" x14ac:dyDescent="0.35">
      <c r="A119" s="88"/>
      <c r="B119" s="88"/>
      <c r="C119" s="88"/>
      <c r="D119" s="256"/>
      <c r="E119" s="256"/>
      <c r="F119" s="89"/>
      <c r="G119" s="187"/>
      <c r="H119" s="136"/>
      <c r="I119" s="137"/>
      <c r="J119" s="192"/>
      <c r="K119" s="68" t="str">
        <f t="shared" si="22"/>
        <v/>
      </c>
      <c r="L119" s="89"/>
      <c r="M119" s="67" t="str">
        <f t="shared" si="11"/>
        <v/>
      </c>
      <c r="N119" s="189" t="str">
        <f t="shared" si="12"/>
        <v/>
      </c>
      <c r="O119" s="151" t="str">
        <f t="shared" si="23"/>
        <v/>
      </c>
      <c r="P119" s="74" t="str">
        <f t="shared" si="25"/>
        <v/>
      </c>
      <c r="Q119" s="74">
        <f t="shared" si="13"/>
        <v>0</v>
      </c>
      <c r="R119" s="73">
        <f t="shared" si="14"/>
        <v>0</v>
      </c>
      <c r="S119" s="73">
        <f t="shared" si="26"/>
        <v>0</v>
      </c>
      <c r="T119" s="74">
        <f t="shared" si="24"/>
        <v>0</v>
      </c>
      <c r="U119" s="74">
        <f t="shared" si="15"/>
        <v>0</v>
      </c>
      <c r="V119" s="195">
        <f t="shared" si="16"/>
        <v>0</v>
      </c>
      <c r="W119" s="74">
        <f t="shared" si="9"/>
        <v>0</v>
      </c>
      <c r="X119" s="74">
        <f t="shared" si="17"/>
        <v>0</v>
      </c>
      <c r="Y119" s="74">
        <f t="shared" si="18"/>
        <v>0</v>
      </c>
      <c r="Z119" s="74">
        <f t="shared" si="27"/>
        <v>0</v>
      </c>
      <c r="AA119" s="74">
        <f t="shared" si="20"/>
        <v>0</v>
      </c>
      <c r="AB119" s="74">
        <f t="shared" si="21"/>
        <v>0</v>
      </c>
      <c r="AC119" s="74">
        <f t="shared" si="10"/>
        <v>0</v>
      </c>
    </row>
    <row r="120" spans="1:29" ht="14.5" x14ac:dyDescent="0.35">
      <c r="A120" s="88"/>
      <c r="B120" s="88"/>
      <c r="C120" s="88"/>
      <c r="D120" s="256"/>
      <c r="E120" s="256"/>
      <c r="F120" s="89"/>
      <c r="G120" s="187"/>
      <c r="H120" s="136"/>
      <c r="I120" s="137"/>
      <c r="J120" s="192"/>
      <c r="K120" s="68" t="str">
        <f t="shared" si="22"/>
        <v/>
      </c>
      <c r="L120" s="89"/>
      <c r="M120" s="67" t="str">
        <f t="shared" si="11"/>
        <v/>
      </c>
      <c r="N120" s="189" t="str">
        <f t="shared" si="12"/>
        <v/>
      </c>
      <c r="O120" s="151" t="str">
        <f t="shared" si="23"/>
        <v/>
      </c>
      <c r="P120" s="74" t="str">
        <f t="shared" si="25"/>
        <v/>
      </c>
      <c r="Q120" s="74">
        <f t="shared" si="13"/>
        <v>0</v>
      </c>
      <c r="R120" s="73">
        <f t="shared" si="14"/>
        <v>0</v>
      </c>
      <c r="S120" s="73">
        <f t="shared" si="26"/>
        <v>0</v>
      </c>
      <c r="T120" s="74">
        <f t="shared" si="24"/>
        <v>0</v>
      </c>
      <c r="U120" s="74">
        <f t="shared" si="15"/>
        <v>0</v>
      </c>
      <c r="V120" s="195">
        <f t="shared" si="16"/>
        <v>0</v>
      </c>
      <c r="W120" s="74">
        <f t="shared" si="9"/>
        <v>0</v>
      </c>
      <c r="X120" s="74">
        <f t="shared" si="17"/>
        <v>0</v>
      </c>
      <c r="Y120" s="74">
        <f t="shared" si="18"/>
        <v>0</v>
      </c>
      <c r="Z120" s="74">
        <f t="shared" si="27"/>
        <v>0</v>
      </c>
      <c r="AA120" s="74">
        <f t="shared" si="20"/>
        <v>0</v>
      </c>
      <c r="AB120" s="74">
        <f t="shared" si="21"/>
        <v>0</v>
      </c>
      <c r="AC120" s="74">
        <f t="shared" si="10"/>
        <v>0</v>
      </c>
    </row>
    <row r="121" spans="1:29" ht="14.5" x14ac:dyDescent="0.35">
      <c r="A121" s="88"/>
      <c r="B121" s="88"/>
      <c r="C121" s="88"/>
      <c r="D121" s="256"/>
      <c r="E121" s="256"/>
      <c r="F121" s="89"/>
      <c r="G121" s="187"/>
      <c r="H121" s="136"/>
      <c r="I121" s="137"/>
      <c r="J121" s="192"/>
      <c r="K121" s="68" t="str">
        <f t="shared" si="22"/>
        <v/>
      </c>
      <c r="L121" s="89"/>
      <c r="M121" s="67" t="str">
        <f t="shared" si="11"/>
        <v/>
      </c>
      <c r="N121" s="189" t="str">
        <f t="shared" si="12"/>
        <v/>
      </c>
      <c r="O121" s="151" t="str">
        <f t="shared" si="23"/>
        <v/>
      </c>
      <c r="P121" s="74" t="str">
        <f t="shared" si="25"/>
        <v/>
      </c>
      <c r="Q121" s="74">
        <f t="shared" si="13"/>
        <v>0</v>
      </c>
      <c r="R121" s="73">
        <f t="shared" si="14"/>
        <v>0</v>
      </c>
      <c r="S121" s="73">
        <f t="shared" si="26"/>
        <v>0</v>
      </c>
      <c r="T121" s="74">
        <f t="shared" si="24"/>
        <v>0</v>
      </c>
      <c r="U121" s="74">
        <f t="shared" si="15"/>
        <v>0</v>
      </c>
      <c r="V121" s="195">
        <f t="shared" si="16"/>
        <v>0</v>
      </c>
      <c r="W121" s="74">
        <f t="shared" si="9"/>
        <v>0</v>
      </c>
      <c r="X121" s="74">
        <f t="shared" si="17"/>
        <v>0</v>
      </c>
      <c r="Y121" s="74">
        <f t="shared" si="18"/>
        <v>0</v>
      </c>
      <c r="Z121" s="74">
        <f t="shared" si="27"/>
        <v>0</v>
      </c>
      <c r="AA121" s="74">
        <f t="shared" si="20"/>
        <v>0</v>
      </c>
      <c r="AB121" s="74">
        <f t="shared" si="21"/>
        <v>0</v>
      </c>
      <c r="AC121" s="74">
        <f t="shared" si="10"/>
        <v>0</v>
      </c>
    </row>
    <row r="122" spans="1:29" ht="14.5" x14ac:dyDescent="0.35">
      <c r="A122" s="88"/>
      <c r="B122" s="88"/>
      <c r="C122" s="88"/>
      <c r="D122" s="256"/>
      <c r="E122" s="256"/>
      <c r="F122" s="89"/>
      <c r="G122" s="187"/>
      <c r="H122" s="136"/>
      <c r="I122" s="137"/>
      <c r="J122" s="192"/>
      <c r="K122" s="68" t="str">
        <f t="shared" si="22"/>
        <v/>
      </c>
      <c r="L122" s="89"/>
      <c r="M122" s="67" t="str">
        <f t="shared" si="11"/>
        <v/>
      </c>
      <c r="N122" s="189" t="str">
        <f t="shared" si="12"/>
        <v/>
      </c>
      <c r="O122" s="151" t="str">
        <f t="shared" si="23"/>
        <v/>
      </c>
      <c r="P122" s="74" t="str">
        <f t="shared" si="25"/>
        <v/>
      </c>
      <c r="Q122" s="74">
        <f t="shared" si="13"/>
        <v>0</v>
      </c>
      <c r="R122" s="73">
        <f t="shared" si="14"/>
        <v>0</v>
      </c>
      <c r="S122" s="73">
        <f t="shared" si="26"/>
        <v>0</v>
      </c>
      <c r="T122" s="74">
        <f t="shared" si="24"/>
        <v>0</v>
      </c>
      <c r="U122" s="74">
        <f t="shared" si="15"/>
        <v>0</v>
      </c>
      <c r="V122" s="195">
        <f t="shared" si="16"/>
        <v>0</v>
      </c>
      <c r="W122" s="74">
        <f t="shared" si="9"/>
        <v>0</v>
      </c>
      <c r="X122" s="74">
        <f t="shared" si="17"/>
        <v>0</v>
      </c>
      <c r="Y122" s="74">
        <f t="shared" si="18"/>
        <v>0</v>
      </c>
      <c r="Z122" s="74">
        <f t="shared" si="27"/>
        <v>0</v>
      </c>
      <c r="AA122" s="74">
        <f t="shared" si="20"/>
        <v>0</v>
      </c>
      <c r="AB122" s="74">
        <f t="shared" si="21"/>
        <v>0</v>
      </c>
      <c r="AC122" s="74">
        <f t="shared" si="10"/>
        <v>0</v>
      </c>
    </row>
    <row r="123" spans="1:29" ht="14.5" x14ac:dyDescent="0.35">
      <c r="A123" s="88"/>
      <c r="B123" s="88"/>
      <c r="C123" s="88"/>
      <c r="D123" s="256"/>
      <c r="E123" s="256"/>
      <c r="F123" s="89"/>
      <c r="G123" s="187"/>
      <c r="H123" s="136"/>
      <c r="I123" s="137"/>
      <c r="J123" s="192"/>
      <c r="K123" s="68" t="str">
        <f t="shared" si="22"/>
        <v/>
      </c>
      <c r="L123" s="89"/>
      <c r="M123" s="67" t="str">
        <f t="shared" si="11"/>
        <v/>
      </c>
      <c r="N123" s="189" t="str">
        <f t="shared" si="12"/>
        <v/>
      </c>
      <c r="O123" s="151" t="str">
        <f t="shared" si="23"/>
        <v/>
      </c>
      <c r="P123" s="74" t="str">
        <f t="shared" si="25"/>
        <v/>
      </c>
      <c r="Q123" s="74">
        <f t="shared" si="13"/>
        <v>0</v>
      </c>
      <c r="R123" s="73">
        <f t="shared" si="14"/>
        <v>0</v>
      </c>
      <c r="S123" s="73">
        <f t="shared" si="26"/>
        <v>0</v>
      </c>
      <c r="T123" s="74">
        <f t="shared" si="24"/>
        <v>0</v>
      </c>
      <c r="U123" s="74">
        <f t="shared" si="15"/>
        <v>0</v>
      </c>
      <c r="V123" s="195">
        <f t="shared" si="16"/>
        <v>0</v>
      </c>
      <c r="W123" s="74">
        <f t="shared" si="9"/>
        <v>0</v>
      </c>
      <c r="X123" s="74">
        <f t="shared" si="17"/>
        <v>0</v>
      </c>
      <c r="Y123" s="74">
        <f t="shared" si="18"/>
        <v>0</v>
      </c>
      <c r="Z123" s="74">
        <f t="shared" si="27"/>
        <v>0</v>
      </c>
      <c r="AA123" s="74">
        <f t="shared" si="20"/>
        <v>0</v>
      </c>
      <c r="AB123" s="74">
        <f t="shared" si="21"/>
        <v>0</v>
      </c>
      <c r="AC123" s="74">
        <f t="shared" si="10"/>
        <v>0</v>
      </c>
    </row>
    <row r="124" spans="1:29" ht="14.5" x14ac:dyDescent="0.35">
      <c r="A124" s="88"/>
      <c r="B124" s="88"/>
      <c r="C124" s="88"/>
      <c r="D124" s="256"/>
      <c r="E124" s="256"/>
      <c r="F124" s="89"/>
      <c r="G124" s="187"/>
      <c r="H124" s="136"/>
      <c r="I124" s="137"/>
      <c r="J124" s="192"/>
      <c r="K124" s="68" t="str">
        <f t="shared" si="22"/>
        <v/>
      </c>
      <c r="L124" s="89"/>
      <c r="M124" s="67" t="str">
        <f t="shared" si="11"/>
        <v/>
      </c>
      <c r="N124" s="189" t="str">
        <f t="shared" si="12"/>
        <v/>
      </c>
      <c r="O124" s="151" t="str">
        <f t="shared" si="23"/>
        <v/>
      </c>
      <c r="P124" s="74" t="str">
        <f t="shared" si="25"/>
        <v/>
      </c>
      <c r="Q124" s="74">
        <f t="shared" si="13"/>
        <v>0</v>
      </c>
      <c r="R124" s="73">
        <f t="shared" si="14"/>
        <v>0</v>
      </c>
      <c r="S124" s="73">
        <f t="shared" si="26"/>
        <v>0</v>
      </c>
      <c r="T124" s="74">
        <f t="shared" si="24"/>
        <v>0</v>
      </c>
      <c r="U124" s="74">
        <f t="shared" si="15"/>
        <v>0</v>
      </c>
      <c r="V124" s="195">
        <f t="shared" si="16"/>
        <v>0</v>
      </c>
      <c r="W124" s="74">
        <f t="shared" si="9"/>
        <v>0</v>
      </c>
      <c r="X124" s="74">
        <f t="shared" si="17"/>
        <v>0</v>
      </c>
      <c r="Y124" s="74">
        <f t="shared" si="18"/>
        <v>0</v>
      </c>
      <c r="Z124" s="74">
        <f t="shared" si="27"/>
        <v>0</v>
      </c>
      <c r="AA124" s="74">
        <f t="shared" si="20"/>
        <v>0</v>
      </c>
      <c r="AB124" s="74">
        <f t="shared" si="21"/>
        <v>0</v>
      </c>
      <c r="AC124" s="74">
        <f t="shared" si="10"/>
        <v>0</v>
      </c>
    </row>
    <row r="125" spans="1:29" ht="14.5" x14ac:dyDescent="0.35">
      <c r="A125" s="88"/>
      <c r="B125" s="88"/>
      <c r="C125" s="88"/>
      <c r="D125" s="256"/>
      <c r="E125" s="256"/>
      <c r="F125" s="89"/>
      <c r="G125" s="187"/>
      <c r="H125" s="136"/>
      <c r="I125" s="137"/>
      <c r="J125" s="192"/>
      <c r="K125" s="68" t="str">
        <f t="shared" si="22"/>
        <v/>
      </c>
      <c r="L125" s="89"/>
      <c r="M125" s="67" t="str">
        <f t="shared" si="11"/>
        <v/>
      </c>
      <c r="N125" s="189" t="str">
        <f t="shared" si="12"/>
        <v/>
      </c>
      <c r="O125" s="151" t="str">
        <f t="shared" si="23"/>
        <v/>
      </c>
      <c r="P125" s="74" t="str">
        <f t="shared" si="25"/>
        <v/>
      </c>
      <c r="Q125" s="74">
        <f t="shared" si="13"/>
        <v>0</v>
      </c>
      <c r="R125" s="73">
        <f t="shared" si="14"/>
        <v>0</v>
      </c>
      <c r="S125" s="73">
        <f t="shared" si="26"/>
        <v>0</v>
      </c>
      <c r="T125" s="74">
        <f t="shared" si="24"/>
        <v>0</v>
      </c>
      <c r="U125" s="74">
        <f t="shared" si="15"/>
        <v>0</v>
      </c>
      <c r="V125" s="195">
        <f t="shared" si="16"/>
        <v>0</v>
      </c>
      <c r="W125" s="74">
        <f t="shared" si="9"/>
        <v>0</v>
      </c>
      <c r="X125" s="74">
        <f t="shared" si="17"/>
        <v>0</v>
      </c>
      <c r="Y125" s="74">
        <f t="shared" si="18"/>
        <v>0</v>
      </c>
      <c r="Z125" s="74">
        <f t="shared" si="27"/>
        <v>0</v>
      </c>
      <c r="AA125" s="74">
        <f t="shared" si="20"/>
        <v>0</v>
      </c>
      <c r="AB125" s="74">
        <f t="shared" si="21"/>
        <v>0</v>
      </c>
      <c r="AC125" s="74">
        <f t="shared" si="10"/>
        <v>0</v>
      </c>
    </row>
    <row r="126" spans="1:29" ht="14.5" x14ac:dyDescent="0.35">
      <c r="A126" s="88"/>
      <c r="B126" s="88"/>
      <c r="C126" s="88"/>
      <c r="D126" s="256"/>
      <c r="E126" s="256"/>
      <c r="F126" s="89"/>
      <c r="G126" s="187"/>
      <c r="H126" s="136"/>
      <c r="I126" s="137"/>
      <c r="J126" s="192"/>
      <c r="K126" s="68" t="str">
        <f t="shared" si="22"/>
        <v/>
      </c>
      <c r="L126" s="89"/>
      <c r="M126" s="67" t="str">
        <f t="shared" si="11"/>
        <v/>
      </c>
      <c r="N126" s="189" t="str">
        <f t="shared" si="12"/>
        <v/>
      </c>
      <c r="O126" s="151" t="str">
        <f t="shared" si="23"/>
        <v/>
      </c>
      <c r="P126" s="74" t="str">
        <f t="shared" si="25"/>
        <v/>
      </c>
      <c r="Q126" s="74">
        <f t="shared" si="13"/>
        <v>0</v>
      </c>
      <c r="R126" s="73">
        <f t="shared" si="14"/>
        <v>0</v>
      </c>
      <c r="S126" s="73">
        <f t="shared" si="26"/>
        <v>0</v>
      </c>
      <c r="T126" s="74">
        <f t="shared" si="24"/>
        <v>0</v>
      </c>
      <c r="U126" s="74">
        <f t="shared" si="15"/>
        <v>0</v>
      </c>
      <c r="V126" s="195">
        <f t="shared" si="16"/>
        <v>0</v>
      </c>
      <c r="W126" s="74">
        <f t="shared" si="9"/>
        <v>0</v>
      </c>
      <c r="X126" s="74">
        <f t="shared" si="17"/>
        <v>0</v>
      </c>
      <c r="Y126" s="74">
        <f t="shared" si="18"/>
        <v>0</v>
      </c>
      <c r="Z126" s="74">
        <f t="shared" si="27"/>
        <v>0</v>
      </c>
      <c r="AA126" s="74">
        <f t="shared" si="20"/>
        <v>0</v>
      </c>
      <c r="AB126" s="74">
        <f t="shared" si="21"/>
        <v>0</v>
      </c>
      <c r="AC126" s="74">
        <f t="shared" si="10"/>
        <v>0</v>
      </c>
    </row>
    <row r="127" spans="1:29" ht="14.5" x14ac:dyDescent="0.35">
      <c r="A127" s="88"/>
      <c r="B127" s="88"/>
      <c r="C127" s="88"/>
      <c r="D127" s="256"/>
      <c r="E127" s="256"/>
      <c r="F127" s="89"/>
      <c r="G127" s="187"/>
      <c r="H127" s="136"/>
      <c r="I127" s="137"/>
      <c r="J127" s="192"/>
      <c r="K127" s="68" t="str">
        <f t="shared" si="22"/>
        <v/>
      </c>
      <c r="L127" s="89"/>
      <c r="M127" s="67" t="str">
        <f t="shared" si="11"/>
        <v/>
      </c>
      <c r="N127" s="189" t="str">
        <f t="shared" si="12"/>
        <v/>
      </c>
      <c r="O127" s="151" t="str">
        <f t="shared" si="23"/>
        <v/>
      </c>
      <c r="P127" s="74" t="str">
        <f t="shared" si="25"/>
        <v/>
      </c>
      <c r="Q127" s="74">
        <f t="shared" si="13"/>
        <v>0</v>
      </c>
      <c r="R127" s="73">
        <f t="shared" si="14"/>
        <v>0</v>
      </c>
      <c r="S127" s="73">
        <f t="shared" si="26"/>
        <v>0</v>
      </c>
      <c r="T127" s="74">
        <f t="shared" si="24"/>
        <v>0</v>
      </c>
      <c r="U127" s="74">
        <f t="shared" si="15"/>
        <v>0</v>
      </c>
      <c r="V127" s="195">
        <f t="shared" si="16"/>
        <v>0</v>
      </c>
      <c r="W127" s="74">
        <f t="shared" si="9"/>
        <v>0</v>
      </c>
      <c r="X127" s="74">
        <f t="shared" si="17"/>
        <v>0</v>
      </c>
      <c r="Y127" s="74">
        <f t="shared" si="18"/>
        <v>0</v>
      </c>
      <c r="Z127" s="74">
        <f t="shared" si="27"/>
        <v>0</v>
      </c>
      <c r="AA127" s="74">
        <f t="shared" si="20"/>
        <v>0</v>
      </c>
      <c r="AB127" s="74">
        <f t="shared" si="21"/>
        <v>0</v>
      </c>
      <c r="AC127" s="74">
        <f t="shared" si="10"/>
        <v>0</v>
      </c>
    </row>
    <row r="128" spans="1:29" ht="14.5" x14ac:dyDescent="0.35">
      <c r="A128" s="88"/>
      <c r="B128" s="88"/>
      <c r="C128" s="88"/>
      <c r="D128" s="256"/>
      <c r="E128" s="256"/>
      <c r="F128" s="89"/>
      <c r="G128" s="187"/>
      <c r="H128" s="136"/>
      <c r="I128" s="137"/>
      <c r="J128" s="192"/>
      <c r="K128" s="68" t="str">
        <f t="shared" si="22"/>
        <v/>
      </c>
      <c r="L128" s="89"/>
      <c r="M128" s="67" t="str">
        <f t="shared" si="11"/>
        <v/>
      </c>
      <c r="N128" s="189" t="str">
        <f t="shared" si="12"/>
        <v/>
      </c>
      <c r="O128" s="151" t="str">
        <f t="shared" si="23"/>
        <v/>
      </c>
      <c r="P128" s="74" t="str">
        <f t="shared" si="25"/>
        <v/>
      </c>
      <c r="Q128" s="74">
        <f t="shared" si="13"/>
        <v>0</v>
      </c>
      <c r="R128" s="73">
        <f t="shared" si="14"/>
        <v>0</v>
      </c>
      <c r="S128" s="73">
        <f t="shared" si="26"/>
        <v>0</v>
      </c>
      <c r="T128" s="74">
        <f t="shared" si="24"/>
        <v>0</v>
      </c>
      <c r="U128" s="74">
        <f t="shared" si="15"/>
        <v>0</v>
      </c>
      <c r="V128" s="195">
        <f t="shared" si="16"/>
        <v>0</v>
      </c>
      <c r="W128" s="74">
        <f t="shared" si="9"/>
        <v>0</v>
      </c>
      <c r="X128" s="74">
        <f t="shared" si="17"/>
        <v>0</v>
      </c>
      <c r="Y128" s="74">
        <f t="shared" si="18"/>
        <v>0</v>
      </c>
      <c r="Z128" s="74">
        <f t="shared" si="27"/>
        <v>0</v>
      </c>
      <c r="AA128" s="74">
        <f t="shared" si="20"/>
        <v>0</v>
      </c>
      <c r="AB128" s="74">
        <f t="shared" si="21"/>
        <v>0</v>
      </c>
      <c r="AC128" s="74">
        <f t="shared" si="10"/>
        <v>0</v>
      </c>
    </row>
    <row r="129" spans="1:29" ht="14.5" x14ac:dyDescent="0.35">
      <c r="A129" s="88"/>
      <c r="B129" s="88"/>
      <c r="C129" s="88"/>
      <c r="D129" s="256"/>
      <c r="E129" s="256"/>
      <c r="F129" s="89"/>
      <c r="G129" s="187"/>
      <c r="H129" s="136"/>
      <c r="I129" s="137"/>
      <c r="J129" s="192"/>
      <c r="K129" s="68" t="str">
        <f t="shared" si="22"/>
        <v/>
      </c>
      <c r="L129" s="89"/>
      <c r="M129" s="67" t="str">
        <f t="shared" si="11"/>
        <v/>
      </c>
      <c r="N129" s="189" t="str">
        <f t="shared" si="12"/>
        <v/>
      </c>
      <c r="O129" s="151" t="str">
        <f t="shared" si="23"/>
        <v/>
      </c>
      <c r="P129" s="74" t="str">
        <f t="shared" si="25"/>
        <v/>
      </c>
      <c r="Q129" s="74">
        <f t="shared" si="13"/>
        <v>0</v>
      </c>
      <c r="R129" s="73">
        <f t="shared" si="14"/>
        <v>0</v>
      </c>
      <c r="S129" s="73">
        <f t="shared" si="26"/>
        <v>0</v>
      </c>
      <c r="T129" s="74">
        <f t="shared" si="24"/>
        <v>0</v>
      </c>
      <c r="U129" s="74">
        <f t="shared" si="15"/>
        <v>0</v>
      </c>
      <c r="V129" s="195">
        <f t="shared" si="16"/>
        <v>0</v>
      </c>
      <c r="W129" s="74">
        <f t="shared" si="9"/>
        <v>0</v>
      </c>
      <c r="X129" s="74">
        <f t="shared" si="17"/>
        <v>0</v>
      </c>
      <c r="Y129" s="74">
        <f t="shared" si="18"/>
        <v>0</v>
      </c>
      <c r="Z129" s="74">
        <f t="shared" si="27"/>
        <v>0</v>
      </c>
      <c r="AA129" s="74">
        <f t="shared" si="20"/>
        <v>0</v>
      </c>
      <c r="AB129" s="74">
        <f t="shared" si="21"/>
        <v>0</v>
      </c>
      <c r="AC129" s="74">
        <f t="shared" si="10"/>
        <v>0</v>
      </c>
    </row>
    <row r="130" spans="1:29" ht="14.5" x14ac:dyDescent="0.35">
      <c r="A130" s="88"/>
      <c r="B130" s="88"/>
      <c r="C130" s="88"/>
      <c r="D130" s="256"/>
      <c r="E130" s="256"/>
      <c r="F130" s="89"/>
      <c r="G130" s="187"/>
      <c r="H130" s="136"/>
      <c r="I130" s="137"/>
      <c r="J130" s="192"/>
      <c r="K130" s="68" t="str">
        <f t="shared" si="22"/>
        <v/>
      </c>
      <c r="L130" s="89"/>
      <c r="M130" s="67" t="str">
        <f t="shared" si="11"/>
        <v/>
      </c>
      <c r="N130" s="189" t="str">
        <f t="shared" si="12"/>
        <v/>
      </c>
      <c r="O130" s="151" t="str">
        <f t="shared" si="23"/>
        <v/>
      </c>
      <c r="P130" s="74" t="str">
        <f t="shared" si="25"/>
        <v/>
      </c>
      <c r="Q130" s="74">
        <f t="shared" si="13"/>
        <v>0</v>
      </c>
      <c r="R130" s="73">
        <f t="shared" si="14"/>
        <v>0</v>
      </c>
      <c r="S130" s="73">
        <f t="shared" si="26"/>
        <v>0</v>
      </c>
      <c r="T130" s="74">
        <f t="shared" si="24"/>
        <v>0</v>
      </c>
      <c r="U130" s="74">
        <f t="shared" si="15"/>
        <v>0</v>
      </c>
      <c r="V130" s="195">
        <f t="shared" si="16"/>
        <v>0</v>
      </c>
      <c r="W130" s="74">
        <f t="shared" si="9"/>
        <v>0</v>
      </c>
      <c r="X130" s="74">
        <f t="shared" si="17"/>
        <v>0</v>
      </c>
      <c r="Y130" s="74">
        <f t="shared" si="18"/>
        <v>0</v>
      </c>
      <c r="Z130" s="74">
        <f t="shared" si="27"/>
        <v>0</v>
      </c>
      <c r="AA130" s="74">
        <f t="shared" si="20"/>
        <v>0</v>
      </c>
      <c r="AB130" s="74">
        <f t="shared" si="21"/>
        <v>0</v>
      </c>
      <c r="AC130" s="74">
        <f t="shared" si="10"/>
        <v>0</v>
      </c>
    </row>
    <row r="131" spans="1:29" ht="14.5" x14ac:dyDescent="0.35">
      <c r="A131" s="88"/>
      <c r="B131" s="88"/>
      <c r="C131" s="88"/>
      <c r="D131" s="256"/>
      <c r="E131" s="256"/>
      <c r="F131" s="89"/>
      <c r="G131" s="187"/>
      <c r="H131" s="136"/>
      <c r="I131" s="137"/>
      <c r="J131" s="192"/>
      <c r="K131" s="68" t="str">
        <f t="shared" si="22"/>
        <v/>
      </c>
      <c r="L131" s="89"/>
      <c r="M131" s="67" t="str">
        <f t="shared" si="11"/>
        <v/>
      </c>
      <c r="N131" s="189" t="str">
        <f t="shared" si="12"/>
        <v/>
      </c>
      <c r="O131" s="151" t="str">
        <f t="shared" si="23"/>
        <v/>
      </c>
      <c r="P131" s="74" t="str">
        <f t="shared" si="25"/>
        <v/>
      </c>
      <c r="Q131" s="74">
        <f t="shared" si="13"/>
        <v>0</v>
      </c>
      <c r="R131" s="73">
        <f t="shared" si="14"/>
        <v>0</v>
      </c>
      <c r="S131" s="73">
        <f t="shared" si="26"/>
        <v>0</v>
      </c>
      <c r="T131" s="74">
        <f t="shared" si="24"/>
        <v>0</v>
      </c>
      <c r="U131" s="74">
        <f t="shared" si="15"/>
        <v>0</v>
      </c>
      <c r="V131" s="195">
        <f t="shared" si="16"/>
        <v>0</v>
      </c>
      <c r="W131" s="74">
        <f t="shared" si="9"/>
        <v>0</v>
      </c>
      <c r="X131" s="74">
        <f t="shared" si="17"/>
        <v>0</v>
      </c>
      <c r="Y131" s="74">
        <f t="shared" si="18"/>
        <v>0</v>
      </c>
      <c r="Z131" s="74">
        <f t="shared" si="27"/>
        <v>0</v>
      </c>
      <c r="AA131" s="74">
        <f t="shared" si="20"/>
        <v>0</v>
      </c>
      <c r="AB131" s="74">
        <f t="shared" si="21"/>
        <v>0</v>
      </c>
      <c r="AC131" s="74">
        <f t="shared" si="10"/>
        <v>0</v>
      </c>
    </row>
    <row r="132" spans="1:29" ht="14.5" x14ac:dyDescent="0.35">
      <c r="A132" s="88"/>
      <c r="B132" s="88"/>
      <c r="C132" s="88"/>
      <c r="D132" s="256"/>
      <c r="E132" s="256"/>
      <c r="F132" s="89"/>
      <c r="G132" s="187"/>
      <c r="H132" s="136"/>
      <c r="I132" s="137"/>
      <c r="J132" s="192"/>
      <c r="K132" s="68" t="str">
        <f t="shared" si="22"/>
        <v/>
      </c>
      <c r="L132" s="89"/>
      <c r="M132" s="67" t="str">
        <f t="shared" si="11"/>
        <v/>
      </c>
      <c r="N132" s="189" t="str">
        <f t="shared" si="12"/>
        <v/>
      </c>
      <c r="O132" s="151" t="str">
        <f t="shared" si="23"/>
        <v/>
      </c>
      <c r="P132" s="74" t="str">
        <f t="shared" si="25"/>
        <v/>
      </c>
      <c r="Q132" s="74">
        <f t="shared" si="13"/>
        <v>0</v>
      </c>
      <c r="R132" s="73">
        <f t="shared" si="14"/>
        <v>0</v>
      </c>
      <c r="S132" s="73">
        <f t="shared" si="26"/>
        <v>0</v>
      </c>
      <c r="T132" s="74">
        <f t="shared" si="24"/>
        <v>0</v>
      </c>
      <c r="U132" s="74">
        <f t="shared" si="15"/>
        <v>0</v>
      </c>
      <c r="V132" s="195">
        <f t="shared" si="16"/>
        <v>0</v>
      </c>
      <c r="W132" s="74">
        <f t="shared" si="9"/>
        <v>0</v>
      </c>
      <c r="X132" s="74">
        <f t="shared" si="17"/>
        <v>0</v>
      </c>
      <c r="Y132" s="74">
        <f t="shared" si="18"/>
        <v>0</v>
      </c>
      <c r="Z132" s="74">
        <f t="shared" si="27"/>
        <v>0</v>
      </c>
      <c r="AA132" s="74">
        <f t="shared" si="20"/>
        <v>0</v>
      </c>
      <c r="AB132" s="74">
        <f t="shared" si="21"/>
        <v>0</v>
      </c>
      <c r="AC132" s="74">
        <f t="shared" si="10"/>
        <v>0</v>
      </c>
    </row>
    <row r="133" spans="1:29" ht="14.5" x14ac:dyDescent="0.35">
      <c r="A133" s="88"/>
      <c r="B133" s="88"/>
      <c r="C133" s="88"/>
      <c r="D133" s="256"/>
      <c r="E133" s="256"/>
      <c r="F133" s="89"/>
      <c r="G133" s="187"/>
      <c r="H133" s="136"/>
      <c r="I133" s="137"/>
      <c r="J133" s="192"/>
      <c r="K133" s="68" t="str">
        <f t="shared" si="22"/>
        <v/>
      </c>
      <c r="L133" s="89"/>
      <c r="M133" s="67" t="str">
        <f t="shared" si="11"/>
        <v/>
      </c>
      <c r="N133" s="189" t="str">
        <f t="shared" si="12"/>
        <v/>
      </c>
      <c r="O133" s="151" t="str">
        <f t="shared" si="23"/>
        <v/>
      </c>
      <c r="P133" s="74" t="str">
        <f t="shared" si="25"/>
        <v/>
      </c>
      <c r="Q133" s="74">
        <f t="shared" si="13"/>
        <v>0</v>
      </c>
      <c r="R133" s="73">
        <f t="shared" si="14"/>
        <v>0</v>
      </c>
      <c r="S133" s="73">
        <f t="shared" si="26"/>
        <v>0</v>
      </c>
      <c r="T133" s="74">
        <f t="shared" si="24"/>
        <v>0</v>
      </c>
      <c r="U133" s="74">
        <f t="shared" si="15"/>
        <v>0</v>
      </c>
      <c r="V133" s="195">
        <f t="shared" si="16"/>
        <v>0</v>
      </c>
      <c r="W133" s="74">
        <f t="shared" si="9"/>
        <v>0</v>
      </c>
      <c r="X133" s="74">
        <f t="shared" si="17"/>
        <v>0</v>
      </c>
      <c r="Y133" s="74">
        <f t="shared" si="18"/>
        <v>0</v>
      </c>
      <c r="Z133" s="74">
        <f t="shared" si="27"/>
        <v>0</v>
      </c>
      <c r="AA133" s="74">
        <f t="shared" si="20"/>
        <v>0</v>
      </c>
      <c r="AB133" s="74">
        <f t="shared" si="21"/>
        <v>0</v>
      </c>
      <c r="AC133" s="74">
        <f t="shared" si="10"/>
        <v>0</v>
      </c>
    </row>
    <row r="134" spans="1:29" ht="14.5" x14ac:dyDescent="0.35">
      <c r="A134" s="88"/>
      <c r="B134" s="88"/>
      <c r="C134" s="88"/>
      <c r="D134" s="256"/>
      <c r="E134" s="256"/>
      <c r="F134" s="89"/>
      <c r="G134" s="187"/>
      <c r="H134" s="136"/>
      <c r="I134" s="137"/>
      <c r="J134" s="192"/>
      <c r="K134" s="68" t="str">
        <f t="shared" si="22"/>
        <v/>
      </c>
      <c r="L134" s="89"/>
      <c r="M134" s="67" t="str">
        <f t="shared" si="11"/>
        <v/>
      </c>
      <c r="N134" s="189" t="str">
        <f t="shared" si="12"/>
        <v/>
      </c>
      <c r="O134" s="151" t="str">
        <f t="shared" si="23"/>
        <v/>
      </c>
      <c r="P134" s="74" t="str">
        <f t="shared" si="25"/>
        <v/>
      </c>
      <c r="Q134" s="74">
        <f t="shared" si="13"/>
        <v>0</v>
      </c>
      <c r="R134" s="73">
        <f t="shared" si="14"/>
        <v>0</v>
      </c>
      <c r="S134" s="73">
        <f t="shared" si="26"/>
        <v>0</v>
      </c>
      <c r="T134" s="74">
        <f t="shared" si="24"/>
        <v>0</v>
      </c>
      <c r="U134" s="74">
        <f t="shared" si="15"/>
        <v>0</v>
      </c>
      <c r="V134" s="195">
        <f t="shared" si="16"/>
        <v>0</v>
      </c>
      <c r="W134" s="74">
        <f t="shared" si="9"/>
        <v>0</v>
      </c>
      <c r="X134" s="74">
        <f t="shared" si="17"/>
        <v>0</v>
      </c>
      <c r="Y134" s="74">
        <f t="shared" si="18"/>
        <v>0</v>
      </c>
      <c r="Z134" s="74">
        <f t="shared" si="27"/>
        <v>0</v>
      </c>
      <c r="AA134" s="74">
        <f t="shared" si="20"/>
        <v>0</v>
      </c>
      <c r="AB134" s="74">
        <f t="shared" si="21"/>
        <v>0</v>
      </c>
      <c r="AC134" s="74">
        <f t="shared" si="10"/>
        <v>0</v>
      </c>
    </row>
    <row r="135" spans="1:29" ht="14.5" x14ac:dyDescent="0.35">
      <c r="A135" s="88"/>
      <c r="B135" s="88"/>
      <c r="C135" s="88"/>
      <c r="D135" s="256"/>
      <c r="E135" s="256"/>
      <c r="F135" s="89"/>
      <c r="G135" s="187"/>
      <c r="H135" s="136"/>
      <c r="I135" s="137"/>
      <c r="J135" s="192"/>
      <c r="K135" s="68" t="str">
        <f t="shared" si="22"/>
        <v/>
      </c>
      <c r="L135" s="89"/>
      <c r="M135" s="67" t="str">
        <f t="shared" si="11"/>
        <v/>
      </c>
      <c r="N135" s="189" t="str">
        <f t="shared" si="12"/>
        <v/>
      </c>
      <c r="O135" s="151" t="str">
        <f t="shared" si="23"/>
        <v/>
      </c>
      <c r="P135" s="74" t="str">
        <f t="shared" si="25"/>
        <v/>
      </c>
      <c r="Q135" s="74">
        <f t="shared" si="13"/>
        <v>0</v>
      </c>
      <c r="R135" s="73">
        <f t="shared" si="14"/>
        <v>0</v>
      </c>
      <c r="S135" s="73">
        <f t="shared" si="26"/>
        <v>0</v>
      </c>
      <c r="T135" s="74">
        <f t="shared" si="24"/>
        <v>0</v>
      </c>
      <c r="U135" s="74">
        <f t="shared" si="15"/>
        <v>0</v>
      </c>
      <c r="V135" s="195">
        <f t="shared" si="16"/>
        <v>0</v>
      </c>
      <c r="W135" s="74">
        <f t="shared" si="9"/>
        <v>0</v>
      </c>
      <c r="X135" s="74">
        <f t="shared" si="17"/>
        <v>0</v>
      </c>
      <c r="Y135" s="74">
        <f t="shared" si="18"/>
        <v>0</v>
      </c>
      <c r="Z135" s="74">
        <f t="shared" si="27"/>
        <v>0</v>
      </c>
      <c r="AA135" s="74">
        <f t="shared" si="20"/>
        <v>0</v>
      </c>
      <c r="AB135" s="74">
        <f t="shared" si="21"/>
        <v>0</v>
      </c>
      <c r="AC135" s="74">
        <f t="shared" si="10"/>
        <v>0</v>
      </c>
    </row>
    <row r="136" spans="1:29" ht="14.5" x14ac:dyDescent="0.35">
      <c r="A136" s="88"/>
      <c r="B136" s="88"/>
      <c r="C136" s="88"/>
      <c r="D136" s="256"/>
      <c r="E136" s="256"/>
      <c r="F136" s="89"/>
      <c r="G136" s="187"/>
      <c r="H136" s="136"/>
      <c r="I136" s="137"/>
      <c r="J136" s="192"/>
      <c r="K136" s="68" t="str">
        <f t="shared" si="22"/>
        <v/>
      </c>
      <c r="L136" s="89"/>
      <c r="M136" s="67" t="str">
        <f t="shared" si="11"/>
        <v/>
      </c>
      <c r="N136" s="189" t="str">
        <f t="shared" si="12"/>
        <v/>
      </c>
      <c r="O136" s="151" t="str">
        <f t="shared" si="23"/>
        <v/>
      </c>
      <c r="P136" s="74" t="str">
        <f t="shared" ref="P136:P199" si="28">IF(F136&gt;0,IF(M136&lt;=3470,$A$382,IF(M136&gt;=4340,$A$384,$A$383)),"")</f>
        <v/>
      </c>
      <c r="Q136" s="74">
        <f t="shared" si="13"/>
        <v>0</v>
      </c>
      <c r="R136" s="73">
        <f t="shared" si="14"/>
        <v>0</v>
      </c>
      <c r="S136" s="73">
        <f t="shared" ref="S136:S199" si="29">IF(AND(P136=$A$383,ISBLANK(J136)),1,0)</f>
        <v>0</v>
      </c>
      <c r="T136" s="74">
        <f t="shared" si="24"/>
        <v>0</v>
      </c>
      <c r="U136" s="74">
        <f t="shared" si="15"/>
        <v>0</v>
      </c>
      <c r="V136" s="195">
        <f t="shared" si="16"/>
        <v>0</v>
      </c>
      <c r="W136" s="74">
        <f t="shared" si="9"/>
        <v>0</v>
      </c>
      <c r="X136" s="74">
        <f t="shared" si="17"/>
        <v>0</v>
      </c>
      <c r="Y136" s="74">
        <f t="shared" si="18"/>
        <v>0</v>
      </c>
      <c r="Z136" s="74">
        <f t="shared" si="27"/>
        <v>0</v>
      </c>
      <c r="AA136" s="74">
        <f t="shared" si="20"/>
        <v>0</v>
      </c>
      <c r="AB136" s="74">
        <f t="shared" si="21"/>
        <v>0</v>
      </c>
      <c r="AC136" s="74">
        <f t="shared" si="10"/>
        <v>0</v>
      </c>
    </row>
    <row r="137" spans="1:29" ht="14.5" x14ac:dyDescent="0.35">
      <c r="A137" s="88"/>
      <c r="B137" s="88"/>
      <c r="C137" s="88"/>
      <c r="D137" s="256"/>
      <c r="E137" s="256"/>
      <c r="F137" s="89"/>
      <c r="G137" s="187"/>
      <c r="H137" s="136"/>
      <c r="I137" s="137"/>
      <c r="J137" s="192"/>
      <c r="K137" s="68" t="str">
        <f t="shared" si="22"/>
        <v/>
      </c>
      <c r="L137" s="89"/>
      <c r="M137" s="67" t="str">
        <f t="shared" si="11"/>
        <v/>
      </c>
      <c r="N137" s="189" t="str">
        <f t="shared" si="12"/>
        <v/>
      </c>
      <c r="O137" s="151" t="str">
        <f t="shared" si="23"/>
        <v/>
      </c>
      <c r="P137" s="74" t="str">
        <f t="shared" si="28"/>
        <v/>
      </c>
      <c r="Q137" s="74">
        <f t="shared" si="13"/>
        <v>0</v>
      </c>
      <c r="R137" s="73">
        <f t="shared" si="14"/>
        <v>0</v>
      </c>
      <c r="S137" s="73">
        <f t="shared" si="29"/>
        <v>0</v>
      </c>
      <c r="T137" s="74">
        <f t="shared" si="24"/>
        <v>0</v>
      </c>
      <c r="U137" s="74">
        <f t="shared" si="15"/>
        <v>0</v>
      </c>
      <c r="V137" s="195">
        <f t="shared" si="16"/>
        <v>0</v>
      </c>
      <c r="W137" s="74">
        <f t="shared" si="9"/>
        <v>0</v>
      </c>
      <c r="X137" s="74">
        <f t="shared" si="17"/>
        <v>0</v>
      </c>
      <c r="Y137" s="74">
        <f t="shared" si="18"/>
        <v>0</v>
      </c>
      <c r="Z137" s="74">
        <f t="shared" si="27"/>
        <v>0</v>
      </c>
      <c r="AA137" s="74">
        <f t="shared" si="20"/>
        <v>0</v>
      </c>
      <c r="AB137" s="74">
        <f t="shared" si="21"/>
        <v>0</v>
      </c>
      <c r="AC137" s="74">
        <f t="shared" si="10"/>
        <v>0</v>
      </c>
    </row>
    <row r="138" spans="1:29" ht="14.5" x14ac:dyDescent="0.35">
      <c r="A138" s="88"/>
      <c r="B138" s="88"/>
      <c r="C138" s="88"/>
      <c r="D138" s="256"/>
      <c r="E138" s="256"/>
      <c r="F138" s="89"/>
      <c r="G138" s="187"/>
      <c r="H138" s="136"/>
      <c r="I138" s="137"/>
      <c r="J138" s="192"/>
      <c r="K138" s="68" t="str">
        <f t="shared" si="22"/>
        <v/>
      </c>
      <c r="L138" s="89"/>
      <c r="M138" s="67" t="str">
        <f t="shared" si="11"/>
        <v/>
      </c>
      <c r="N138" s="189" t="str">
        <f t="shared" si="12"/>
        <v/>
      </c>
      <c r="O138" s="151" t="str">
        <f t="shared" si="23"/>
        <v/>
      </c>
      <c r="P138" s="74" t="str">
        <f t="shared" si="28"/>
        <v/>
      </c>
      <c r="Q138" s="74">
        <f t="shared" si="13"/>
        <v>0</v>
      </c>
      <c r="R138" s="73">
        <f t="shared" si="14"/>
        <v>0</v>
      </c>
      <c r="S138" s="73">
        <f t="shared" si="29"/>
        <v>0</v>
      </c>
      <c r="T138" s="74">
        <f t="shared" si="24"/>
        <v>0</v>
      </c>
      <c r="U138" s="74">
        <f t="shared" si="15"/>
        <v>0</v>
      </c>
      <c r="V138" s="195">
        <f t="shared" si="16"/>
        <v>0</v>
      </c>
      <c r="W138" s="74">
        <f t="shared" si="9"/>
        <v>0</v>
      </c>
      <c r="X138" s="74">
        <f t="shared" si="17"/>
        <v>0</v>
      </c>
      <c r="Y138" s="74">
        <f t="shared" si="18"/>
        <v>0</v>
      </c>
      <c r="Z138" s="74">
        <f t="shared" ref="Z138:Z201" si="30">IF(OR(D138="",H138="",D138=0,H138=0),0,IF(D138&gt;30,1,0))</f>
        <v>0</v>
      </c>
      <c r="AA138" s="74">
        <f t="shared" si="20"/>
        <v>0</v>
      </c>
      <c r="AB138" s="74">
        <f t="shared" si="21"/>
        <v>0</v>
      </c>
      <c r="AC138" s="74">
        <f t="shared" si="10"/>
        <v>0</v>
      </c>
    </row>
    <row r="139" spans="1:29" ht="14.5" x14ac:dyDescent="0.35">
      <c r="A139" s="88"/>
      <c r="B139" s="88"/>
      <c r="C139" s="88"/>
      <c r="D139" s="256"/>
      <c r="E139" s="256"/>
      <c r="F139" s="89"/>
      <c r="G139" s="187"/>
      <c r="H139" s="136"/>
      <c r="I139" s="137"/>
      <c r="J139" s="192"/>
      <c r="K139" s="68" t="str">
        <f t="shared" si="22"/>
        <v/>
      </c>
      <c r="L139" s="89"/>
      <c r="M139" s="67" t="str">
        <f t="shared" si="11"/>
        <v/>
      </c>
      <c r="N139" s="189" t="str">
        <f t="shared" si="12"/>
        <v/>
      </c>
      <c r="O139" s="151" t="str">
        <f t="shared" si="23"/>
        <v/>
      </c>
      <c r="P139" s="74" t="str">
        <f t="shared" si="28"/>
        <v/>
      </c>
      <c r="Q139" s="74">
        <f t="shared" si="13"/>
        <v>0</v>
      </c>
      <c r="R139" s="73">
        <f t="shared" si="14"/>
        <v>0</v>
      </c>
      <c r="S139" s="73">
        <f t="shared" si="29"/>
        <v>0</v>
      </c>
      <c r="T139" s="74">
        <f t="shared" si="24"/>
        <v>0</v>
      </c>
      <c r="U139" s="74">
        <f t="shared" si="15"/>
        <v>0</v>
      </c>
      <c r="V139" s="195">
        <f t="shared" si="16"/>
        <v>0</v>
      </c>
      <c r="W139" s="74">
        <f t="shared" si="9"/>
        <v>0</v>
      </c>
      <c r="X139" s="74">
        <f t="shared" si="17"/>
        <v>0</v>
      </c>
      <c r="Y139" s="74">
        <f t="shared" si="18"/>
        <v>0</v>
      </c>
      <c r="Z139" s="74">
        <f t="shared" si="30"/>
        <v>0</v>
      </c>
      <c r="AA139" s="74">
        <f t="shared" si="20"/>
        <v>0</v>
      </c>
      <c r="AB139" s="74">
        <f t="shared" si="21"/>
        <v>0</v>
      </c>
      <c r="AC139" s="74">
        <f t="shared" si="10"/>
        <v>0</v>
      </c>
    </row>
    <row r="140" spans="1:29" ht="14.5" x14ac:dyDescent="0.35">
      <c r="A140" s="88"/>
      <c r="B140" s="88"/>
      <c r="C140" s="88"/>
      <c r="D140" s="256"/>
      <c r="E140" s="256"/>
      <c r="F140" s="89"/>
      <c r="G140" s="187"/>
      <c r="H140" s="136"/>
      <c r="I140" s="137"/>
      <c r="J140" s="192"/>
      <c r="K140" s="68" t="str">
        <f t="shared" si="22"/>
        <v/>
      </c>
      <c r="L140" s="89"/>
      <c r="M140" s="67" t="str">
        <f t="shared" si="11"/>
        <v/>
      </c>
      <c r="N140" s="189" t="str">
        <f t="shared" si="12"/>
        <v/>
      </c>
      <c r="O140" s="151" t="str">
        <f t="shared" si="23"/>
        <v/>
      </c>
      <c r="P140" s="74" t="str">
        <f t="shared" si="28"/>
        <v/>
      </c>
      <c r="Q140" s="74">
        <f t="shared" si="13"/>
        <v>0</v>
      </c>
      <c r="R140" s="73">
        <f t="shared" si="14"/>
        <v>0</v>
      </c>
      <c r="S140" s="73">
        <f t="shared" si="29"/>
        <v>0</v>
      </c>
      <c r="T140" s="74">
        <f t="shared" si="24"/>
        <v>0</v>
      </c>
      <c r="U140" s="74">
        <f t="shared" si="15"/>
        <v>0</v>
      </c>
      <c r="V140" s="195">
        <f t="shared" si="16"/>
        <v>0</v>
      </c>
      <c r="W140" s="74">
        <f t="shared" si="9"/>
        <v>0</v>
      </c>
      <c r="X140" s="74">
        <f t="shared" si="17"/>
        <v>0</v>
      </c>
      <c r="Y140" s="74">
        <f t="shared" si="18"/>
        <v>0</v>
      </c>
      <c r="Z140" s="74">
        <f t="shared" si="30"/>
        <v>0</v>
      </c>
      <c r="AA140" s="74">
        <f t="shared" si="20"/>
        <v>0</v>
      </c>
      <c r="AB140" s="74">
        <f t="shared" si="21"/>
        <v>0</v>
      </c>
      <c r="AC140" s="74">
        <f t="shared" si="10"/>
        <v>0</v>
      </c>
    </row>
    <row r="141" spans="1:29" ht="14.5" x14ac:dyDescent="0.35">
      <c r="A141" s="88"/>
      <c r="B141" s="88"/>
      <c r="C141" s="88"/>
      <c r="D141" s="256"/>
      <c r="E141" s="256"/>
      <c r="F141" s="89"/>
      <c r="G141" s="187"/>
      <c r="H141" s="136"/>
      <c r="I141" s="137"/>
      <c r="J141" s="192"/>
      <c r="K141" s="68" t="str">
        <f t="shared" si="22"/>
        <v/>
      </c>
      <c r="L141" s="89"/>
      <c r="M141" s="67" t="str">
        <f t="shared" si="11"/>
        <v/>
      </c>
      <c r="N141" s="189" t="str">
        <f t="shared" si="12"/>
        <v/>
      </c>
      <c r="O141" s="151" t="str">
        <f t="shared" si="23"/>
        <v/>
      </c>
      <c r="P141" s="74" t="str">
        <f t="shared" si="28"/>
        <v/>
      </c>
      <c r="Q141" s="74">
        <f t="shared" si="13"/>
        <v>0</v>
      </c>
      <c r="R141" s="73">
        <f t="shared" si="14"/>
        <v>0</v>
      </c>
      <c r="S141" s="73">
        <f t="shared" si="29"/>
        <v>0</v>
      </c>
      <c r="T141" s="74">
        <f t="shared" si="24"/>
        <v>0</v>
      </c>
      <c r="U141" s="74">
        <f t="shared" si="15"/>
        <v>0</v>
      </c>
      <c r="V141" s="195">
        <f t="shared" si="16"/>
        <v>0</v>
      </c>
      <c r="W141" s="74">
        <f t="shared" si="9"/>
        <v>0</v>
      </c>
      <c r="X141" s="74">
        <f t="shared" si="17"/>
        <v>0</v>
      </c>
      <c r="Y141" s="74">
        <f t="shared" si="18"/>
        <v>0</v>
      </c>
      <c r="Z141" s="74">
        <f t="shared" si="30"/>
        <v>0</v>
      </c>
      <c r="AA141" s="74">
        <f t="shared" si="20"/>
        <v>0</v>
      </c>
      <c r="AB141" s="74">
        <f t="shared" si="21"/>
        <v>0</v>
      </c>
      <c r="AC141" s="74">
        <f t="shared" si="10"/>
        <v>0</v>
      </c>
    </row>
    <row r="142" spans="1:29" ht="14.5" x14ac:dyDescent="0.35">
      <c r="A142" s="88"/>
      <c r="B142" s="88"/>
      <c r="C142" s="88"/>
      <c r="D142" s="256"/>
      <c r="E142" s="256"/>
      <c r="F142" s="89"/>
      <c r="G142" s="187"/>
      <c r="H142" s="136"/>
      <c r="I142" s="137"/>
      <c r="J142" s="192"/>
      <c r="K142" s="68" t="str">
        <f t="shared" si="22"/>
        <v/>
      </c>
      <c r="L142" s="89"/>
      <c r="M142" s="67" t="str">
        <f t="shared" si="11"/>
        <v/>
      </c>
      <c r="N142" s="189" t="str">
        <f t="shared" si="12"/>
        <v/>
      </c>
      <c r="O142" s="151" t="str">
        <f t="shared" si="23"/>
        <v/>
      </c>
      <c r="P142" s="74" t="str">
        <f t="shared" si="28"/>
        <v/>
      </c>
      <c r="Q142" s="74">
        <f t="shared" si="13"/>
        <v>0</v>
      </c>
      <c r="R142" s="73">
        <f t="shared" si="14"/>
        <v>0</v>
      </c>
      <c r="S142" s="73">
        <f t="shared" si="29"/>
        <v>0</v>
      </c>
      <c r="T142" s="74">
        <f t="shared" si="24"/>
        <v>0</v>
      </c>
      <c r="U142" s="74">
        <f t="shared" si="15"/>
        <v>0</v>
      </c>
      <c r="V142" s="195">
        <f t="shared" si="16"/>
        <v>0</v>
      </c>
      <c r="W142" s="74">
        <f t="shared" si="9"/>
        <v>0</v>
      </c>
      <c r="X142" s="74">
        <f t="shared" si="17"/>
        <v>0</v>
      </c>
      <c r="Y142" s="74">
        <f t="shared" si="18"/>
        <v>0</v>
      </c>
      <c r="Z142" s="74">
        <f t="shared" si="30"/>
        <v>0</v>
      </c>
      <c r="AA142" s="74">
        <f t="shared" si="20"/>
        <v>0</v>
      </c>
      <c r="AB142" s="74">
        <f t="shared" si="21"/>
        <v>0</v>
      </c>
      <c r="AC142" s="74">
        <f t="shared" si="10"/>
        <v>0</v>
      </c>
    </row>
    <row r="143" spans="1:29" ht="14.5" x14ac:dyDescent="0.35">
      <c r="A143" s="88"/>
      <c r="B143" s="88"/>
      <c r="C143" s="88"/>
      <c r="D143" s="256"/>
      <c r="E143" s="256"/>
      <c r="F143" s="89"/>
      <c r="G143" s="187"/>
      <c r="H143" s="136"/>
      <c r="I143" s="137"/>
      <c r="J143" s="192"/>
      <c r="K143" s="68" t="str">
        <f t="shared" si="22"/>
        <v/>
      </c>
      <c r="L143" s="89"/>
      <c r="M143" s="67" t="str">
        <f t="shared" si="11"/>
        <v/>
      </c>
      <c r="N143" s="189" t="str">
        <f t="shared" si="12"/>
        <v/>
      </c>
      <c r="O143" s="151" t="str">
        <f t="shared" si="23"/>
        <v/>
      </c>
      <c r="P143" s="74" t="str">
        <f t="shared" si="28"/>
        <v/>
      </c>
      <c r="Q143" s="74">
        <f t="shared" si="13"/>
        <v>0</v>
      </c>
      <c r="R143" s="73">
        <f t="shared" si="14"/>
        <v>0</v>
      </c>
      <c r="S143" s="73">
        <f t="shared" si="29"/>
        <v>0</v>
      </c>
      <c r="T143" s="74">
        <f t="shared" si="24"/>
        <v>0</v>
      </c>
      <c r="U143" s="74">
        <f t="shared" si="15"/>
        <v>0</v>
      </c>
      <c r="V143" s="195">
        <f t="shared" si="16"/>
        <v>0</v>
      </c>
      <c r="W143" s="74">
        <f t="shared" si="9"/>
        <v>0</v>
      </c>
      <c r="X143" s="74">
        <f t="shared" si="17"/>
        <v>0</v>
      </c>
      <c r="Y143" s="74">
        <f t="shared" si="18"/>
        <v>0</v>
      </c>
      <c r="Z143" s="74">
        <f t="shared" si="30"/>
        <v>0</v>
      </c>
      <c r="AA143" s="74">
        <f t="shared" si="20"/>
        <v>0</v>
      </c>
      <c r="AB143" s="74">
        <f t="shared" si="21"/>
        <v>0</v>
      </c>
      <c r="AC143" s="74">
        <f t="shared" si="10"/>
        <v>0</v>
      </c>
    </row>
    <row r="144" spans="1:29" ht="14.5" x14ac:dyDescent="0.35">
      <c r="A144" s="88"/>
      <c r="B144" s="88"/>
      <c r="C144" s="88"/>
      <c r="D144" s="256"/>
      <c r="E144" s="256"/>
      <c r="F144" s="89"/>
      <c r="G144" s="187"/>
      <c r="H144" s="136"/>
      <c r="I144" s="137"/>
      <c r="J144" s="192"/>
      <c r="K144" s="68" t="str">
        <f t="shared" si="22"/>
        <v/>
      </c>
      <c r="L144" s="89"/>
      <c r="M144" s="67" t="str">
        <f t="shared" si="11"/>
        <v/>
      </c>
      <c r="N144" s="189" t="str">
        <f t="shared" si="12"/>
        <v/>
      </c>
      <c r="O144" s="151" t="str">
        <f t="shared" si="23"/>
        <v/>
      </c>
      <c r="P144" s="74" t="str">
        <f t="shared" si="28"/>
        <v/>
      </c>
      <c r="Q144" s="74">
        <f t="shared" si="13"/>
        <v>0</v>
      </c>
      <c r="R144" s="73">
        <f t="shared" si="14"/>
        <v>0</v>
      </c>
      <c r="S144" s="73">
        <f t="shared" si="29"/>
        <v>0</v>
      </c>
      <c r="T144" s="74">
        <f t="shared" si="24"/>
        <v>0</v>
      </c>
      <c r="U144" s="74">
        <f t="shared" si="15"/>
        <v>0</v>
      </c>
      <c r="V144" s="195">
        <f t="shared" si="16"/>
        <v>0</v>
      </c>
      <c r="W144" s="74">
        <f t="shared" si="9"/>
        <v>0</v>
      </c>
      <c r="X144" s="74">
        <f t="shared" si="17"/>
        <v>0</v>
      </c>
      <c r="Y144" s="74">
        <f t="shared" si="18"/>
        <v>0</v>
      </c>
      <c r="Z144" s="74">
        <f t="shared" si="30"/>
        <v>0</v>
      </c>
      <c r="AA144" s="74">
        <f t="shared" si="20"/>
        <v>0</v>
      </c>
      <c r="AB144" s="74">
        <f t="shared" si="21"/>
        <v>0</v>
      </c>
      <c r="AC144" s="74">
        <f t="shared" si="10"/>
        <v>0</v>
      </c>
    </row>
    <row r="145" spans="1:29" ht="14.5" x14ac:dyDescent="0.35">
      <c r="A145" s="88"/>
      <c r="B145" s="88"/>
      <c r="C145" s="88"/>
      <c r="D145" s="256"/>
      <c r="E145" s="256"/>
      <c r="F145" s="89"/>
      <c r="G145" s="187"/>
      <c r="H145" s="136"/>
      <c r="I145" s="137"/>
      <c r="J145" s="192"/>
      <c r="K145" s="68" t="str">
        <f t="shared" si="22"/>
        <v/>
      </c>
      <c r="L145" s="89"/>
      <c r="M145" s="67" t="str">
        <f t="shared" si="11"/>
        <v/>
      </c>
      <c r="N145" s="189" t="str">
        <f t="shared" si="12"/>
        <v/>
      </c>
      <c r="O145" s="151" t="str">
        <f t="shared" si="23"/>
        <v/>
      </c>
      <c r="P145" s="74" t="str">
        <f t="shared" si="28"/>
        <v/>
      </c>
      <c r="Q145" s="74">
        <f t="shared" si="13"/>
        <v>0</v>
      </c>
      <c r="R145" s="73">
        <f t="shared" si="14"/>
        <v>0</v>
      </c>
      <c r="S145" s="73">
        <f t="shared" si="29"/>
        <v>0</v>
      </c>
      <c r="T145" s="74">
        <f t="shared" si="24"/>
        <v>0</v>
      </c>
      <c r="U145" s="74">
        <f t="shared" si="15"/>
        <v>0</v>
      </c>
      <c r="V145" s="195">
        <f t="shared" si="16"/>
        <v>0</v>
      </c>
      <c r="W145" s="74">
        <f t="shared" si="9"/>
        <v>0</v>
      </c>
      <c r="X145" s="74">
        <f t="shared" si="17"/>
        <v>0</v>
      </c>
      <c r="Y145" s="74">
        <f t="shared" si="18"/>
        <v>0</v>
      </c>
      <c r="Z145" s="74">
        <f t="shared" si="30"/>
        <v>0</v>
      </c>
      <c r="AA145" s="74">
        <f t="shared" si="20"/>
        <v>0</v>
      </c>
      <c r="AB145" s="74">
        <f t="shared" si="21"/>
        <v>0</v>
      </c>
      <c r="AC145" s="74">
        <f t="shared" si="10"/>
        <v>0</v>
      </c>
    </row>
    <row r="146" spans="1:29" ht="14.5" x14ac:dyDescent="0.35">
      <c r="A146" s="88"/>
      <c r="B146" s="88"/>
      <c r="C146" s="88"/>
      <c r="D146" s="256"/>
      <c r="E146" s="256"/>
      <c r="F146" s="89"/>
      <c r="G146" s="187"/>
      <c r="H146" s="136"/>
      <c r="I146" s="137"/>
      <c r="J146" s="192"/>
      <c r="K146" s="68" t="str">
        <f t="shared" si="22"/>
        <v/>
      </c>
      <c r="L146" s="89"/>
      <c r="M146" s="67" t="str">
        <f t="shared" si="11"/>
        <v/>
      </c>
      <c r="N146" s="189" t="str">
        <f t="shared" si="12"/>
        <v/>
      </c>
      <c r="O146" s="151" t="str">
        <f t="shared" si="23"/>
        <v/>
      </c>
      <c r="P146" s="74" t="str">
        <f t="shared" si="28"/>
        <v/>
      </c>
      <c r="Q146" s="74">
        <f t="shared" si="13"/>
        <v>0</v>
      </c>
      <c r="R146" s="73">
        <f t="shared" si="14"/>
        <v>0</v>
      </c>
      <c r="S146" s="73">
        <f t="shared" si="29"/>
        <v>0</v>
      </c>
      <c r="T146" s="74">
        <f t="shared" si="24"/>
        <v>0</v>
      </c>
      <c r="U146" s="74">
        <f t="shared" si="15"/>
        <v>0</v>
      </c>
      <c r="V146" s="195">
        <f t="shared" si="16"/>
        <v>0</v>
      </c>
      <c r="W146" s="74">
        <f t="shared" si="9"/>
        <v>0</v>
      </c>
      <c r="X146" s="74">
        <f t="shared" si="17"/>
        <v>0</v>
      </c>
      <c r="Y146" s="74">
        <f t="shared" si="18"/>
        <v>0</v>
      </c>
      <c r="Z146" s="74">
        <f t="shared" si="30"/>
        <v>0</v>
      </c>
      <c r="AA146" s="74">
        <f t="shared" si="20"/>
        <v>0</v>
      </c>
      <c r="AB146" s="74">
        <f t="shared" si="21"/>
        <v>0</v>
      </c>
      <c r="AC146" s="74">
        <f t="shared" si="10"/>
        <v>0</v>
      </c>
    </row>
    <row r="147" spans="1:29" ht="14.5" x14ac:dyDescent="0.35">
      <c r="A147" s="88"/>
      <c r="B147" s="88"/>
      <c r="C147" s="88"/>
      <c r="D147" s="256"/>
      <c r="E147" s="256"/>
      <c r="F147" s="89"/>
      <c r="G147" s="187"/>
      <c r="H147" s="136"/>
      <c r="I147" s="137"/>
      <c r="J147" s="192"/>
      <c r="K147" s="68" t="str">
        <f t="shared" si="22"/>
        <v/>
      </c>
      <c r="L147" s="89"/>
      <c r="M147" s="67" t="str">
        <f t="shared" si="11"/>
        <v/>
      </c>
      <c r="N147" s="189" t="str">
        <f t="shared" si="12"/>
        <v/>
      </c>
      <c r="O147" s="151" t="str">
        <f t="shared" si="23"/>
        <v/>
      </c>
      <c r="P147" s="74" t="str">
        <f t="shared" si="28"/>
        <v/>
      </c>
      <c r="Q147" s="74">
        <f t="shared" si="13"/>
        <v>0</v>
      </c>
      <c r="R147" s="73">
        <f t="shared" si="14"/>
        <v>0</v>
      </c>
      <c r="S147" s="73">
        <f t="shared" si="29"/>
        <v>0</v>
      </c>
      <c r="T147" s="74">
        <f t="shared" si="24"/>
        <v>0</v>
      </c>
      <c r="U147" s="74">
        <f t="shared" si="15"/>
        <v>0</v>
      </c>
      <c r="V147" s="195">
        <f t="shared" si="16"/>
        <v>0</v>
      </c>
      <c r="W147" s="74">
        <f t="shared" si="9"/>
        <v>0</v>
      </c>
      <c r="X147" s="74">
        <f t="shared" si="17"/>
        <v>0</v>
      </c>
      <c r="Y147" s="74">
        <f t="shared" si="18"/>
        <v>0</v>
      </c>
      <c r="Z147" s="74">
        <f t="shared" si="30"/>
        <v>0</v>
      </c>
      <c r="AA147" s="74">
        <f t="shared" si="20"/>
        <v>0</v>
      </c>
      <c r="AB147" s="74">
        <f t="shared" si="21"/>
        <v>0</v>
      </c>
      <c r="AC147" s="74">
        <f t="shared" si="10"/>
        <v>0</v>
      </c>
    </row>
    <row r="148" spans="1:29" ht="14.5" x14ac:dyDescent="0.35">
      <c r="A148" s="88"/>
      <c r="B148" s="88"/>
      <c r="C148" s="88"/>
      <c r="D148" s="256"/>
      <c r="E148" s="256"/>
      <c r="F148" s="89"/>
      <c r="G148" s="187"/>
      <c r="H148" s="136"/>
      <c r="I148" s="137"/>
      <c r="J148" s="192"/>
      <c r="K148" s="68" t="str">
        <f t="shared" si="22"/>
        <v/>
      </c>
      <c r="L148" s="89"/>
      <c r="M148" s="67" t="str">
        <f t="shared" si="11"/>
        <v/>
      </c>
      <c r="N148" s="189" t="str">
        <f t="shared" si="12"/>
        <v/>
      </c>
      <c r="O148" s="151" t="str">
        <f t="shared" si="23"/>
        <v/>
      </c>
      <c r="P148" s="74" t="str">
        <f t="shared" si="28"/>
        <v/>
      </c>
      <c r="Q148" s="74">
        <f t="shared" si="13"/>
        <v>0</v>
      </c>
      <c r="R148" s="73">
        <f t="shared" si="14"/>
        <v>0</v>
      </c>
      <c r="S148" s="73">
        <f t="shared" si="29"/>
        <v>0</v>
      </c>
      <c r="T148" s="74">
        <f t="shared" si="24"/>
        <v>0</v>
      </c>
      <c r="U148" s="74">
        <f t="shared" si="15"/>
        <v>0</v>
      </c>
      <c r="V148" s="195">
        <f t="shared" si="16"/>
        <v>0</v>
      </c>
      <c r="W148" s="74">
        <f t="shared" si="9"/>
        <v>0</v>
      </c>
      <c r="X148" s="74">
        <f t="shared" si="17"/>
        <v>0</v>
      </c>
      <c r="Y148" s="74">
        <f t="shared" si="18"/>
        <v>0</v>
      </c>
      <c r="Z148" s="74">
        <f t="shared" si="30"/>
        <v>0</v>
      </c>
      <c r="AA148" s="74">
        <f t="shared" si="20"/>
        <v>0</v>
      </c>
      <c r="AB148" s="74">
        <f t="shared" si="21"/>
        <v>0</v>
      </c>
      <c r="AC148" s="74">
        <f t="shared" si="10"/>
        <v>0</v>
      </c>
    </row>
    <row r="149" spans="1:29" ht="14.5" x14ac:dyDescent="0.35">
      <c r="A149" s="88"/>
      <c r="B149" s="88"/>
      <c r="C149" s="88"/>
      <c r="D149" s="256"/>
      <c r="E149" s="256"/>
      <c r="F149" s="89"/>
      <c r="G149" s="187"/>
      <c r="H149" s="136"/>
      <c r="I149" s="137"/>
      <c r="J149" s="192"/>
      <c r="K149" s="68" t="str">
        <f t="shared" si="22"/>
        <v/>
      </c>
      <c r="L149" s="89"/>
      <c r="M149" s="67" t="str">
        <f t="shared" si="11"/>
        <v/>
      </c>
      <c r="N149" s="189" t="str">
        <f t="shared" si="12"/>
        <v/>
      </c>
      <c r="O149" s="151" t="str">
        <f t="shared" si="23"/>
        <v/>
      </c>
      <c r="P149" s="74" t="str">
        <f t="shared" si="28"/>
        <v/>
      </c>
      <c r="Q149" s="74">
        <f t="shared" si="13"/>
        <v>0</v>
      </c>
      <c r="R149" s="73">
        <f t="shared" si="14"/>
        <v>0</v>
      </c>
      <c r="S149" s="73">
        <f t="shared" si="29"/>
        <v>0</v>
      </c>
      <c r="T149" s="74">
        <f t="shared" si="24"/>
        <v>0</v>
      </c>
      <c r="U149" s="74">
        <f t="shared" si="15"/>
        <v>0</v>
      </c>
      <c r="V149" s="195">
        <f t="shared" si="16"/>
        <v>0</v>
      </c>
      <c r="W149" s="74">
        <f t="shared" si="9"/>
        <v>0</v>
      </c>
      <c r="X149" s="74">
        <f t="shared" si="17"/>
        <v>0</v>
      </c>
      <c r="Y149" s="74">
        <f t="shared" si="18"/>
        <v>0</v>
      </c>
      <c r="Z149" s="74">
        <f t="shared" si="30"/>
        <v>0</v>
      </c>
      <c r="AA149" s="74">
        <f t="shared" si="20"/>
        <v>0</v>
      </c>
      <c r="AB149" s="74">
        <f t="shared" si="21"/>
        <v>0</v>
      </c>
      <c r="AC149" s="74">
        <f t="shared" si="10"/>
        <v>0</v>
      </c>
    </row>
    <row r="150" spans="1:29" ht="14.5" x14ac:dyDescent="0.35">
      <c r="A150" s="88"/>
      <c r="B150" s="88"/>
      <c r="C150" s="88"/>
      <c r="D150" s="256"/>
      <c r="E150" s="256"/>
      <c r="F150" s="89"/>
      <c r="G150" s="187"/>
      <c r="H150" s="136"/>
      <c r="I150" s="137"/>
      <c r="J150" s="192"/>
      <c r="K150" s="68" t="str">
        <f t="shared" si="22"/>
        <v/>
      </c>
      <c r="L150" s="89"/>
      <c r="M150" s="67" t="str">
        <f t="shared" si="11"/>
        <v/>
      </c>
      <c r="N150" s="189" t="str">
        <f t="shared" si="12"/>
        <v/>
      </c>
      <c r="O150" s="151" t="str">
        <f t="shared" si="23"/>
        <v/>
      </c>
      <c r="P150" s="74" t="str">
        <f t="shared" si="28"/>
        <v/>
      </c>
      <c r="Q150" s="74">
        <f t="shared" si="13"/>
        <v>0</v>
      </c>
      <c r="R150" s="73">
        <f t="shared" si="14"/>
        <v>0</v>
      </c>
      <c r="S150" s="73">
        <f t="shared" si="29"/>
        <v>0</v>
      </c>
      <c r="T150" s="74">
        <f t="shared" si="24"/>
        <v>0</v>
      </c>
      <c r="U150" s="74">
        <f t="shared" si="15"/>
        <v>0</v>
      </c>
      <c r="V150" s="195">
        <f t="shared" si="16"/>
        <v>0</v>
      </c>
      <c r="W150" s="74">
        <f t="shared" si="9"/>
        <v>0</v>
      </c>
      <c r="X150" s="74">
        <f t="shared" si="17"/>
        <v>0</v>
      </c>
      <c r="Y150" s="74">
        <f t="shared" si="18"/>
        <v>0</v>
      </c>
      <c r="Z150" s="74">
        <f t="shared" si="30"/>
        <v>0</v>
      </c>
      <c r="AA150" s="74">
        <f t="shared" si="20"/>
        <v>0</v>
      </c>
      <c r="AB150" s="74">
        <f t="shared" si="21"/>
        <v>0</v>
      </c>
      <c r="AC150" s="74">
        <f t="shared" si="10"/>
        <v>0</v>
      </c>
    </row>
    <row r="151" spans="1:29" ht="14.5" x14ac:dyDescent="0.35">
      <c r="A151" s="88"/>
      <c r="B151" s="88"/>
      <c r="C151" s="88"/>
      <c r="D151" s="256"/>
      <c r="E151" s="256"/>
      <c r="F151" s="89"/>
      <c r="G151" s="187"/>
      <c r="H151" s="136"/>
      <c r="I151" s="137"/>
      <c r="J151" s="192"/>
      <c r="K151" s="68" t="str">
        <f t="shared" si="22"/>
        <v/>
      </c>
      <c r="L151" s="89"/>
      <c r="M151" s="67" t="str">
        <f t="shared" si="11"/>
        <v/>
      </c>
      <c r="N151" s="189" t="str">
        <f t="shared" si="12"/>
        <v/>
      </c>
      <c r="O151" s="151" t="str">
        <f t="shared" si="23"/>
        <v/>
      </c>
      <c r="P151" s="74" t="str">
        <f t="shared" si="28"/>
        <v/>
      </c>
      <c r="Q151" s="74">
        <f t="shared" si="13"/>
        <v>0</v>
      </c>
      <c r="R151" s="73">
        <f t="shared" si="14"/>
        <v>0</v>
      </c>
      <c r="S151" s="73">
        <f t="shared" si="29"/>
        <v>0</v>
      </c>
      <c r="T151" s="74">
        <f t="shared" si="24"/>
        <v>0</v>
      </c>
      <c r="U151" s="74">
        <f t="shared" si="15"/>
        <v>0</v>
      </c>
      <c r="V151" s="195">
        <f t="shared" si="16"/>
        <v>0</v>
      </c>
      <c r="W151" s="74">
        <f t="shared" si="9"/>
        <v>0</v>
      </c>
      <c r="X151" s="74">
        <f t="shared" si="17"/>
        <v>0</v>
      </c>
      <c r="Y151" s="74">
        <f t="shared" si="18"/>
        <v>0</v>
      </c>
      <c r="Z151" s="74">
        <f t="shared" si="30"/>
        <v>0</v>
      </c>
      <c r="AA151" s="74">
        <f t="shared" si="20"/>
        <v>0</v>
      </c>
      <c r="AB151" s="74">
        <f t="shared" si="21"/>
        <v>0</v>
      </c>
      <c r="AC151" s="74">
        <f t="shared" si="10"/>
        <v>0</v>
      </c>
    </row>
    <row r="152" spans="1:29" ht="14.5" x14ac:dyDescent="0.35">
      <c r="A152" s="88"/>
      <c r="B152" s="88"/>
      <c r="C152" s="88"/>
      <c r="D152" s="256"/>
      <c r="E152" s="256"/>
      <c r="F152" s="89"/>
      <c r="G152" s="187"/>
      <c r="H152" s="136"/>
      <c r="I152" s="137"/>
      <c r="J152" s="192"/>
      <c r="K152" s="68" t="str">
        <f t="shared" si="22"/>
        <v/>
      </c>
      <c r="L152" s="89"/>
      <c r="M152" s="67" t="str">
        <f t="shared" si="11"/>
        <v/>
      </c>
      <c r="N152" s="189" t="str">
        <f t="shared" si="12"/>
        <v/>
      </c>
      <c r="O152" s="151" t="str">
        <f t="shared" si="23"/>
        <v/>
      </c>
      <c r="P152" s="74" t="str">
        <f t="shared" si="28"/>
        <v/>
      </c>
      <c r="Q152" s="74">
        <f t="shared" si="13"/>
        <v>0</v>
      </c>
      <c r="R152" s="73">
        <f t="shared" si="14"/>
        <v>0</v>
      </c>
      <c r="S152" s="73">
        <f t="shared" si="29"/>
        <v>0</v>
      </c>
      <c r="T152" s="74">
        <f t="shared" si="24"/>
        <v>0</v>
      </c>
      <c r="U152" s="74">
        <f t="shared" si="15"/>
        <v>0</v>
      </c>
      <c r="V152" s="195">
        <f t="shared" si="16"/>
        <v>0</v>
      </c>
      <c r="W152" s="74">
        <f t="shared" si="9"/>
        <v>0</v>
      </c>
      <c r="X152" s="74">
        <f t="shared" si="17"/>
        <v>0</v>
      </c>
      <c r="Y152" s="74">
        <f t="shared" si="18"/>
        <v>0</v>
      </c>
      <c r="Z152" s="74">
        <f t="shared" si="30"/>
        <v>0</v>
      </c>
      <c r="AA152" s="74">
        <f t="shared" si="20"/>
        <v>0</v>
      </c>
      <c r="AB152" s="74">
        <f t="shared" si="21"/>
        <v>0</v>
      </c>
      <c r="AC152" s="74">
        <f t="shared" si="10"/>
        <v>0</v>
      </c>
    </row>
    <row r="153" spans="1:29" ht="14.5" x14ac:dyDescent="0.35">
      <c r="A153" s="88"/>
      <c r="B153" s="88"/>
      <c r="C153" s="88"/>
      <c r="D153" s="256"/>
      <c r="E153" s="256"/>
      <c r="F153" s="89"/>
      <c r="G153" s="187"/>
      <c r="H153" s="136"/>
      <c r="I153" s="137"/>
      <c r="J153" s="192"/>
      <c r="K153" s="68" t="str">
        <f t="shared" si="22"/>
        <v/>
      </c>
      <c r="L153" s="89"/>
      <c r="M153" s="67" t="str">
        <f t="shared" si="11"/>
        <v/>
      </c>
      <c r="N153" s="189" t="str">
        <f t="shared" si="12"/>
        <v/>
      </c>
      <c r="O153" s="151" t="str">
        <f t="shared" si="23"/>
        <v/>
      </c>
      <c r="P153" s="74" t="str">
        <f t="shared" si="28"/>
        <v/>
      </c>
      <c r="Q153" s="74">
        <f t="shared" si="13"/>
        <v>0</v>
      </c>
      <c r="R153" s="73">
        <f t="shared" si="14"/>
        <v>0</v>
      </c>
      <c r="S153" s="73">
        <f t="shared" si="29"/>
        <v>0</v>
      </c>
      <c r="T153" s="74">
        <f t="shared" si="24"/>
        <v>0</v>
      </c>
      <c r="U153" s="74">
        <f t="shared" si="15"/>
        <v>0</v>
      </c>
      <c r="V153" s="195">
        <f t="shared" si="16"/>
        <v>0</v>
      </c>
      <c r="W153" s="74">
        <f t="shared" si="9"/>
        <v>0</v>
      </c>
      <c r="X153" s="74">
        <f t="shared" si="17"/>
        <v>0</v>
      </c>
      <c r="Y153" s="74">
        <f t="shared" si="18"/>
        <v>0</v>
      </c>
      <c r="Z153" s="74">
        <f t="shared" si="30"/>
        <v>0</v>
      </c>
      <c r="AA153" s="74">
        <f t="shared" si="20"/>
        <v>0</v>
      </c>
      <c r="AB153" s="74">
        <f t="shared" si="21"/>
        <v>0</v>
      </c>
      <c r="AC153" s="74">
        <f t="shared" si="10"/>
        <v>0</v>
      </c>
    </row>
    <row r="154" spans="1:29" ht="14.5" x14ac:dyDescent="0.35">
      <c r="A154" s="88"/>
      <c r="B154" s="88"/>
      <c r="C154" s="88"/>
      <c r="D154" s="256"/>
      <c r="E154" s="256"/>
      <c r="F154" s="89"/>
      <c r="G154" s="187"/>
      <c r="H154" s="136"/>
      <c r="I154" s="137"/>
      <c r="J154" s="192"/>
      <c r="K154" s="68" t="str">
        <f t="shared" si="22"/>
        <v/>
      </c>
      <c r="L154" s="89"/>
      <c r="M154" s="67" t="str">
        <f t="shared" si="11"/>
        <v/>
      </c>
      <c r="N154" s="189" t="str">
        <f t="shared" si="12"/>
        <v/>
      </c>
      <c r="O154" s="151" t="str">
        <f t="shared" si="23"/>
        <v/>
      </c>
      <c r="P154" s="74" t="str">
        <f t="shared" si="28"/>
        <v/>
      </c>
      <c r="Q154" s="74">
        <f t="shared" si="13"/>
        <v>0</v>
      </c>
      <c r="R154" s="73">
        <f t="shared" si="14"/>
        <v>0</v>
      </c>
      <c r="S154" s="73">
        <f t="shared" si="29"/>
        <v>0</v>
      </c>
      <c r="T154" s="74">
        <f t="shared" si="24"/>
        <v>0</v>
      </c>
      <c r="U154" s="74">
        <f t="shared" si="15"/>
        <v>0</v>
      </c>
      <c r="V154" s="195">
        <f t="shared" si="16"/>
        <v>0</v>
      </c>
      <c r="W154" s="74">
        <f t="shared" si="9"/>
        <v>0</v>
      </c>
      <c r="X154" s="74">
        <f t="shared" si="17"/>
        <v>0</v>
      </c>
      <c r="Y154" s="74">
        <f t="shared" si="18"/>
        <v>0</v>
      </c>
      <c r="Z154" s="74">
        <f t="shared" si="30"/>
        <v>0</v>
      </c>
      <c r="AA154" s="74">
        <f t="shared" si="20"/>
        <v>0</v>
      </c>
      <c r="AB154" s="74">
        <f t="shared" si="21"/>
        <v>0</v>
      </c>
      <c r="AC154" s="74">
        <f t="shared" si="10"/>
        <v>0</v>
      </c>
    </row>
    <row r="155" spans="1:29" ht="14.5" x14ac:dyDescent="0.35">
      <c r="A155" s="88"/>
      <c r="B155" s="88"/>
      <c r="C155" s="88"/>
      <c r="D155" s="256"/>
      <c r="E155" s="256"/>
      <c r="F155" s="89"/>
      <c r="G155" s="187"/>
      <c r="H155" s="136"/>
      <c r="I155" s="137"/>
      <c r="J155" s="192"/>
      <c r="K155" s="68" t="str">
        <f t="shared" si="22"/>
        <v/>
      </c>
      <c r="L155" s="89"/>
      <c r="M155" s="67" t="str">
        <f t="shared" si="11"/>
        <v/>
      </c>
      <c r="N155" s="189" t="str">
        <f t="shared" si="12"/>
        <v/>
      </c>
      <c r="O155" s="151" t="str">
        <f t="shared" si="23"/>
        <v/>
      </c>
      <c r="P155" s="74" t="str">
        <f t="shared" si="28"/>
        <v/>
      </c>
      <c r="Q155" s="74">
        <f t="shared" si="13"/>
        <v>0</v>
      </c>
      <c r="R155" s="73">
        <f t="shared" si="14"/>
        <v>0</v>
      </c>
      <c r="S155" s="73">
        <f t="shared" si="29"/>
        <v>0</v>
      </c>
      <c r="T155" s="74">
        <f t="shared" si="24"/>
        <v>0</v>
      </c>
      <c r="U155" s="74">
        <f t="shared" si="15"/>
        <v>0</v>
      </c>
      <c r="V155" s="195">
        <f t="shared" si="16"/>
        <v>0</v>
      </c>
      <c r="W155" s="74">
        <f t="shared" si="9"/>
        <v>0</v>
      </c>
      <c r="X155" s="74">
        <f t="shared" si="17"/>
        <v>0</v>
      </c>
      <c r="Y155" s="74">
        <f t="shared" si="18"/>
        <v>0</v>
      </c>
      <c r="Z155" s="74">
        <f t="shared" si="30"/>
        <v>0</v>
      </c>
      <c r="AA155" s="74">
        <f t="shared" si="20"/>
        <v>0</v>
      </c>
      <c r="AB155" s="74">
        <f t="shared" si="21"/>
        <v>0</v>
      </c>
      <c r="AC155" s="74">
        <f t="shared" si="10"/>
        <v>0</v>
      </c>
    </row>
    <row r="156" spans="1:29" ht="14.5" x14ac:dyDescent="0.35">
      <c r="A156" s="88"/>
      <c r="B156" s="88"/>
      <c r="C156" s="88"/>
      <c r="D156" s="256"/>
      <c r="E156" s="256"/>
      <c r="F156" s="89"/>
      <c r="G156" s="187"/>
      <c r="H156" s="136"/>
      <c r="I156" s="137"/>
      <c r="J156" s="192"/>
      <c r="K156" s="68" t="str">
        <f t="shared" si="22"/>
        <v/>
      </c>
      <c r="L156" s="89"/>
      <c r="M156" s="67" t="str">
        <f t="shared" si="11"/>
        <v/>
      </c>
      <c r="N156" s="189" t="str">
        <f t="shared" si="12"/>
        <v/>
      </c>
      <c r="O156" s="151" t="str">
        <f t="shared" si="23"/>
        <v/>
      </c>
      <c r="P156" s="74" t="str">
        <f t="shared" si="28"/>
        <v/>
      </c>
      <c r="Q156" s="74">
        <f t="shared" si="13"/>
        <v>0</v>
      </c>
      <c r="R156" s="73">
        <f t="shared" si="14"/>
        <v>0</v>
      </c>
      <c r="S156" s="73">
        <f t="shared" si="29"/>
        <v>0</v>
      </c>
      <c r="T156" s="74">
        <f t="shared" si="24"/>
        <v>0</v>
      </c>
      <c r="U156" s="74">
        <f t="shared" si="15"/>
        <v>0</v>
      </c>
      <c r="V156" s="195">
        <f t="shared" si="16"/>
        <v>0</v>
      </c>
      <c r="W156" s="74">
        <f t="shared" si="9"/>
        <v>0</v>
      </c>
      <c r="X156" s="74">
        <f t="shared" si="17"/>
        <v>0</v>
      </c>
      <c r="Y156" s="74">
        <f t="shared" si="18"/>
        <v>0</v>
      </c>
      <c r="Z156" s="74">
        <f t="shared" si="30"/>
        <v>0</v>
      </c>
      <c r="AA156" s="74">
        <f t="shared" si="20"/>
        <v>0</v>
      </c>
      <c r="AB156" s="74">
        <f t="shared" si="21"/>
        <v>0</v>
      </c>
      <c r="AC156" s="74">
        <f t="shared" si="10"/>
        <v>0</v>
      </c>
    </row>
    <row r="157" spans="1:29" ht="14.5" x14ac:dyDescent="0.35">
      <c r="A157" s="88"/>
      <c r="B157" s="88"/>
      <c r="C157" s="88"/>
      <c r="D157" s="256"/>
      <c r="E157" s="256"/>
      <c r="F157" s="89"/>
      <c r="G157" s="187"/>
      <c r="H157" s="136"/>
      <c r="I157" s="137"/>
      <c r="J157" s="192"/>
      <c r="K157" s="68" t="str">
        <f t="shared" si="22"/>
        <v/>
      </c>
      <c r="L157" s="89"/>
      <c r="M157" s="67" t="str">
        <f t="shared" si="11"/>
        <v/>
      </c>
      <c r="N157" s="189" t="str">
        <f t="shared" si="12"/>
        <v/>
      </c>
      <c r="O157" s="151" t="str">
        <f t="shared" si="23"/>
        <v/>
      </c>
      <c r="P157" s="74" t="str">
        <f t="shared" si="28"/>
        <v/>
      </c>
      <c r="Q157" s="74">
        <f t="shared" si="13"/>
        <v>0</v>
      </c>
      <c r="R157" s="73">
        <f t="shared" si="14"/>
        <v>0</v>
      </c>
      <c r="S157" s="73">
        <f t="shared" si="29"/>
        <v>0</v>
      </c>
      <c r="T157" s="74">
        <f t="shared" si="24"/>
        <v>0</v>
      </c>
      <c r="U157" s="74">
        <f t="shared" si="15"/>
        <v>0</v>
      </c>
      <c r="V157" s="195">
        <f t="shared" si="16"/>
        <v>0</v>
      </c>
      <c r="W157" s="74">
        <f t="shared" si="9"/>
        <v>0</v>
      </c>
      <c r="X157" s="74">
        <f t="shared" si="17"/>
        <v>0</v>
      </c>
      <c r="Y157" s="74">
        <f t="shared" si="18"/>
        <v>0</v>
      </c>
      <c r="Z157" s="74">
        <f t="shared" si="30"/>
        <v>0</v>
      </c>
      <c r="AA157" s="74">
        <f t="shared" si="20"/>
        <v>0</v>
      </c>
      <c r="AB157" s="74">
        <f t="shared" si="21"/>
        <v>0</v>
      </c>
      <c r="AC157" s="74">
        <f t="shared" si="10"/>
        <v>0</v>
      </c>
    </row>
    <row r="158" spans="1:29" ht="14.5" x14ac:dyDescent="0.35">
      <c r="A158" s="88"/>
      <c r="B158" s="88"/>
      <c r="C158" s="88"/>
      <c r="D158" s="256"/>
      <c r="E158" s="256"/>
      <c r="F158" s="89"/>
      <c r="G158" s="187"/>
      <c r="H158" s="136"/>
      <c r="I158" s="137"/>
      <c r="J158" s="192"/>
      <c r="K158" s="68" t="str">
        <f t="shared" si="22"/>
        <v/>
      </c>
      <c r="L158" s="89"/>
      <c r="M158" s="67" t="str">
        <f t="shared" si="11"/>
        <v/>
      </c>
      <c r="N158" s="189" t="str">
        <f t="shared" si="12"/>
        <v/>
      </c>
      <c r="O158" s="151" t="str">
        <f t="shared" si="23"/>
        <v/>
      </c>
      <c r="P158" s="74" t="str">
        <f t="shared" si="28"/>
        <v/>
      </c>
      <c r="Q158" s="74">
        <f t="shared" si="13"/>
        <v>0</v>
      </c>
      <c r="R158" s="73">
        <f t="shared" si="14"/>
        <v>0</v>
      </c>
      <c r="S158" s="73">
        <f t="shared" si="29"/>
        <v>0</v>
      </c>
      <c r="T158" s="74">
        <f t="shared" si="24"/>
        <v>0</v>
      </c>
      <c r="U158" s="74">
        <f t="shared" si="15"/>
        <v>0</v>
      </c>
      <c r="V158" s="195">
        <f t="shared" si="16"/>
        <v>0</v>
      </c>
      <c r="W158" s="74">
        <f t="shared" si="9"/>
        <v>0</v>
      </c>
      <c r="X158" s="74">
        <f t="shared" si="17"/>
        <v>0</v>
      </c>
      <c r="Y158" s="74">
        <f t="shared" si="18"/>
        <v>0</v>
      </c>
      <c r="Z158" s="74">
        <f t="shared" si="30"/>
        <v>0</v>
      </c>
      <c r="AA158" s="74">
        <f t="shared" si="20"/>
        <v>0</v>
      </c>
      <c r="AB158" s="74">
        <f t="shared" si="21"/>
        <v>0</v>
      </c>
      <c r="AC158" s="74">
        <f t="shared" si="10"/>
        <v>0</v>
      </c>
    </row>
    <row r="159" spans="1:29" ht="14.5" x14ac:dyDescent="0.35">
      <c r="A159" s="88"/>
      <c r="B159" s="88"/>
      <c r="C159" s="88"/>
      <c r="D159" s="256"/>
      <c r="E159" s="256"/>
      <c r="F159" s="89"/>
      <c r="G159" s="187"/>
      <c r="H159" s="136"/>
      <c r="I159" s="137"/>
      <c r="J159" s="192"/>
      <c r="K159" s="68" t="str">
        <f t="shared" si="22"/>
        <v/>
      </c>
      <c r="L159" s="89"/>
      <c r="M159" s="67" t="str">
        <f t="shared" si="11"/>
        <v/>
      </c>
      <c r="N159" s="189" t="str">
        <f t="shared" si="12"/>
        <v/>
      </c>
      <c r="O159" s="151" t="str">
        <f t="shared" si="23"/>
        <v/>
      </c>
      <c r="P159" s="74" t="str">
        <f t="shared" si="28"/>
        <v/>
      </c>
      <c r="Q159" s="74">
        <f t="shared" si="13"/>
        <v>0</v>
      </c>
      <c r="R159" s="73">
        <f t="shared" si="14"/>
        <v>0</v>
      </c>
      <c r="S159" s="73">
        <f t="shared" si="29"/>
        <v>0</v>
      </c>
      <c r="T159" s="74">
        <f t="shared" si="24"/>
        <v>0</v>
      </c>
      <c r="U159" s="74">
        <f t="shared" si="15"/>
        <v>0</v>
      </c>
      <c r="V159" s="195">
        <f t="shared" si="16"/>
        <v>0</v>
      </c>
      <c r="W159" s="74">
        <f t="shared" si="9"/>
        <v>0</v>
      </c>
      <c r="X159" s="74">
        <f t="shared" si="17"/>
        <v>0</v>
      </c>
      <c r="Y159" s="74">
        <f t="shared" si="18"/>
        <v>0</v>
      </c>
      <c r="Z159" s="74">
        <f t="shared" si="30"/>
        <v>0</v>
      </c>
      <c r="AA159" s="74">
        <f t="shared" si="20"/>
        <v>0</v>
      </c>
      <c r="AB159" s="74">
        <f t="shared" si="21"/>
        <v>0</v>
      </c>
      <c r="AC159" s="74">
        <f t="shared" si="10"/>
        <v>0</v>
      </c>
    </row>
    <row r="160" spans="1:29" ht="14.5" x14ac:dyDescent="0.35">
      <c r="A160" s="88"/>
      <c r="B160" s="88"/>
      <c r="C160" s="88"/>
      <c r="D160" s="256"/>
      <c r="E160" s="256"/>
      <c r="F160" s="89"/>
      <c r="G160" s="187"/>
      <c r="H160" s="136"/>
      <c r="I160" s="137"/>
      <c r="J160" s="192"/>
      <c r="K160" s="68" t="str">
        <f t="shared" si="22"/>
        <v/>
      </c>
      <c r="L160" s="89"/>
      <c r="M160" s="67" t="str">
        <f t="shared" si="11"/>
        <v/>
      </c>
      <c r="N160" s="189" t="str">
        <f t="shared" si="12"/>
        <v/>
      </c>
      <c r="O160" s="151" t="str">
        <f t="shared" si="23"/>
        <v/>
      </c>
      <c r="P160" s="74" t="str">
        <f t="shared" si="28"/>
        <v/>
      </c>
      <c r="Q160" s="74">
        <f t="shared" si="13"/>
        <v>0</v>
      </c>
      <c r="R160" s="73">
        <f t="shared" si="14"/>
        <v>0</v>
      </c>
      <c r="S160" s="73">
        <f t="shared" si="29"/>
        <v>0</v>
      </c>
      <c r="T160" s="74">
        <f t="shared" si="24"/>
        <v>0</v>
      </c>
      <c r="U160" s="74">
        <f t="shared" si="15"/>
        <v>0</v>
      </c>
      <c r="V160" s="195">
        <f t="shared" si="16"/>
        <v>0</v>
      </c>
      <c r="W160" s="74">
        <f t="shared" si="9"/>
        <v>0</v>
      </c>
      <c r="X160" s="74">
        <f t="shared" si="17"/>
        <v>0</v>
      </c>
      <c r="Y160" s="74">
        <f t="shared" si="18"/>
        <v>0</v>
      </c>
      <c r="Z160" s="74">
        <f t="shared" si="30"/>
        <v>0</v>
      </c>
      <c r="AA160" s="74">
        <f t="shared" si="20"/>
        <v>0</v>
      </c>
      <c r="AB160" s="74">
        <f t="shared" si="21"/>
        <v>0</v>
      </c>
      <c r="AC160" s="74">
        <f t="shared" si="10"/>
        <v>0</v>
      </c>
    </row>
    <row r="161" spans="1:29" ht="14.5" x14ac:dyDescent="0.35">
      <c r="A161" s="88"/>
      <c r="B161" s="88"/>
      <c r="C161" s="88"/>
      <c r="D161" s="256"/>
      <c r="E161" s="256"/>
      <c r="F161" s="89"/>
      <c r="G161" s="187"/>
      <c r="H161" s="136"/>
      <c r="I161" s="137"/>
      <c r="J161" s="192"/>
      <c r="K161" s="68" t="str">
        <f t="shared" si="22"/>
        <v/>
      </c>
      <c r="L161" s="89"/>
      <c r="M161" s="67" t="str">
        <f t="shared" si="11"/>
        <v/>
      </c>
      <c r="N161" s="189" t="str">
        <f t="shared" si="12"/>
        <v/>
      </c>
      <c r="O161" s="151" t="str">
        <f t="shared" si="23"/>
        <v/>
      </c>
      <c r="P161" s="74" t="str">
        <f t="shared" si="28"/>
        <v/>
      </c>
      <c r="Q161" s="74">
        <f t="shared" si="13"/>
        <v>0</v>
      </c>
      <c r="R161" s="73">
        <f t="shared" si="14"/>
        <v>0</v>
      </c>
      <c r="S161" s="73">
        <f t="shared" si="29"/>
        <v>0</v>
      </c>
      <c r="T161" s="74">
        <f t="shared" si="24"/>
        <v>0</v>
      </c>
      <c r="U161" s="74">
        <f t="shared" si="15"/>
        <v>0</v>
      </c>
      <c r="V161" s="195">
        <f t="shared" si="16"/>
        <v>0</v>
      </c>
      <c r="W161" s="74">
        <f t="shared" si="9"/>
        <v>0</v>
      </c>
      <c r="X161" s="74">
        <f t="shared" si="17"/>
        <v>0</v>
      </c>
      <c r="Y161" s="74">
        <f t="shared" si="18"/>
        <v>0</v>
      </c>
      <c r="Z161" s="74">
        <f t="shared" si="30"/>
        <v>0</v>
      </c>
      <c r="AA161" s="74">
        <f t="shared" si="20"/>
        <v>0</v>
      </c>
      <c r="AB161" s="74">
        <f t="shared" si="21"/>
        <v>0</v>
      </c>
      <c r="AC161" s="74">
        <f t="shared" si="10"/>
        <v>0</v>
      </c>
    </row>
    <row r="162" spans="1:29" ht="14.5" x14ac:dyDescent="0.35">
      <c r="A162" s="88"/>
      <c r="B162" s="88"/>
      <c r="C162" s="88"/>
      <c r="D162" s="256"/>
      <c r="E162" s="256"/>
      <c r="F162" s="89"/>
      <c r="G162" s="187"/>
      <c r="H162" s="136"/>
      <c r="I162" s="137"/>
      <c r="J162" s="192"/>
      <c r="K162" s="68" t="str">
        <f t="shared" si="22"/>
        <v/>
      </c>
      <c r="L162" s="89"/>
      <c r="M162" s="67" t="str">
        <f t="shared" si="11"/>
        <v/>
      </c>
      <c r="N162" s="189" t="str">
        <f t="shared" si="12"/>
        <v/>
      </c>
      <c r="O162" s="151" t="str">
        <f t="shared" si="23"/>
        <v/>
      </c>
      <c r="P162" s="74" t="str">
        <f t="shared" si="28"/>
        <v/>
      </c>
      <c r="Q162" s="74">
        <f t="shared" si="13"/>
        <v>0</v>
      </c>
      <c r="R162" s="73">
        <f t="shared" si="14"/>
        <v>0</v>
      </c>
      <c r="S162" s="73">
        <f t="shared" si="29"/>
        <v>0</v>
      </c>
      <c r="T162" s="74">
        <f t="shared" si="24"/>
        <v>0</v>
      </c>
      <c r="U162" s="74">
        <f t="shared" si="15"/>
        <v>0</v>
      </c>
      <c r="V162" s="195">
        <f t="shared" si="16"/>
        <v>0</v>
      </c>
      <c r="W162" s="74">
        <f t="shared" si="9"/>
        <v>0</v>
      </c>
      <c r="X162" s="74">
        <f t="shared" si="17"/>
        <v>0</v>
      </c>
      <c r="Y162" s="74">
        <f t="shared" si="18"/>
        <v>0</v>
      </c>
      <c r="Z162" s="74">
        <f t="shared" si="30"/>
        <v>0</v>
      </c>
      <c r="AA162" s="74">
        <f t="shared" si="20"/>
        <v>0</v>
      </c>
      <c r="AB162" s="74">
        <f t="shared" si="21"/>
        <v>0</v>
      </c>
      <c r="AC162" s="74">
        <f t="shared" si="10"/>
        <v>0</v>
      </c>
    </row>
    <row r="163" spans="1:29" ht="14.5" x14ac:dyDescent="0.35">
      <c r="A163" s="88"/>
      <c r="B163" s="88"/>
      <c r="C163" s="88"/>
      <c r="D163" s="256"/>
      <c r="E163" s="256"/>
      <c r="F163" s="89"/>
      <c r="G163" s="187"/>
      <c r="H163" s="136"/>
      <c r="I163" s="137"/>
      <c r="J163" s="192"/>
      <c r="K163" s="68" t="str">
        <f t="shared" si="22"/>
        <v/>
      </c>
      <c r="L163" s="89"/>
      <c r="M163" s="67" t="str">
        <f t="shared" si="11"/>
        <v/>
      </c>
      <c r="N163" s="189" t="str">
        <f t="shared" si="12"/>
        <v/>
      </c>
      <c r="O163" s="151" t="str">
        <f t="shared" si="23"/>
        <v/>
      </c>
      <c r="P163" s="74" t="str">
        <f t="shared" si="28"/>
        <v/>
      </c>
      <c r="Q163" s="74">
        <f t="shared" si="13"/>
        <v>0</v>
      </c>
      <c r="R163" s="73">
        <f t="shared" si="14"/>
        <v>0</v>
      </c>
      <c r="S163" s="73">
        <f t="shared" si="29"/>
        <v>0</v>
      </c>
      <c r="T163" s="74">
        <f t="shared" si="24"/>
        <v>0</v>
      </c>
      <c r="U163" s="74">
        <f t="shared" si="15"/>
        <v>0</v>
      </c>
      <c r="V163" s="195">
        <f t="shared" si="16"/>
        <v>0</v>
      </c>
      <c r="W163" s="74">
        <f t="shared" si="9"/>
        <v>0</v>
      </c>
      <c r="X163" s="74">
        <f t="shared" si="17"/>
        <v>0</v>
      </c>
      <c r="Y163" s="74">
        <f t="shared" si="18"/>
        <v>0</v>
      </c>
      <c r="Z163" s="74">
        <f t="shared" si="30"/>
        <v>0</v>
      </c>
      <c r="AA163" s="74">
        <f t="shared" si="20"/>
        <v>0</v>
      </c>
      <c r="AB163" s="74">
        <f t="shared" si="21"/>
        <v>0</v>
      </c>
      <c r="AC163" s="74">
        <f t="shared" si="10"/>
        <v>0</v>
      </c>
    </row>
    <row r="164" spans="1:29" ht="14.5" x14ac:dyDescent="0.35">
      <c r="A164" s="88"/>
      <c r="B164" s="88"/>
      <c r="C164" s="88"/>
      <c r="D164" s="256"/>
      <c r="E164" s="256"/>
      <c r="F164" s="89"/>
      <c r="G164" s="187"/>
      <c r="H164" s="136"/>
      <c r="I164" s="137"/>
      <c r="J164" s="192"/>
      <c r="K164" s="68" t="str">
        <f t="shared" si="22"/>
        <v/>
      </c>
      <c r="L164" s="89"/>
      <c r="M164" s="67" t="str">
        <f t="shared" si="11"/>
        <v/>
      </c>
      <c r="N164" s="189" t="str">
        <f t="shared" si="12"/>
        <v/>
      </c>
      <c r="O164" s="151" t="str">
        <f t="shared" si="23"/>
        <v/>
      </c>
      <c r="P164" s="74" t="str">
        <f t="shared" si="28"/>
        <v/>
      </c>
      <c r="Q164" s="74">
        <f t="shared" si="13"/>
        <v>0</v>
      </c>
      <c r="R164" s="73">
        <f t="shared" si="14"/>
        <v>0</v>
      </c>
      <c r="S164" s="73">
        <f t="shared" si="29"/>
        <v>0</v>
      </c>
      <c r="T164" s="74">
        <f t="shared" si="24"/>
        <v>0</v>
      </c>
      <c r="U164" s="74">
        <f t="shared" si="15"/>
        <v>0</v>
      </c>
      <c r="V164" s="195">
        <f t="shared" si="16"/>
        <v>0</v>
      </c>
      <c r="W164" s="74">
        <f t="shared" si="9"/>
        <v>0</v>
      </c>
      <c r="X164" s="74">
        <f t="shared" si="17"/>
        <v>0</v>
      </c>
      <c r="Y164" s="74">
        <f t="shared" si="18"/>
        <v>0</v>
      </c>
      <c r="Z164" s="74">
        <f t="shared" si="30"/>
        <v>0</v>
      </c>
      <c r="AA164" s="74">
        <f t="shared" si="20"/>
        <v>0</v>
      </c>
      <c r="AB164" s="74">
        <f t="shared" si="21"/>
        <v>0</v>
      </c>
      <c r="AC164" s="74">
        <f t="shared" si="10"/>
        <v>0</v>
      </c>
    </row>
    <row r="165" spans="1:29" ht="14.5" x14ac:dyDescent="0.35">
      <c r="A165" s="88"/>
      <c r="B165" s="88"/>
      <c r="C165" s="88"/>
      <c r="D165" s="256"/>
      <c r="E165" s="256"/>
      <c r="F165" s="89"/>
      <c r="G165" s="187"/>
      <c r="H165" s="136"/>
      <c r="I165" s="137"/>
      <c r="J165" s="192"/>
      <c r="K165" s="68" t="str">
        <f t="shared" si="22"/>
        <v/>
      </c>
      <c r="L165" s="89"/>
      <c r="M165" s="67" t="str">
        <f t="shared" si="11"/>
        <v/>
      </c>
      <c r="N165" s="189" t="str">
        <f t="shared" si="12"/>
        <v/>
      </c>
      <c r="O165" s="151" t="str">
        <f t="shared" si="23"/>
        <v/>
      </c>
      <c r="P165" s="74" t="str">
        <f t="shared" si="28"/>
        <v/>
      </c>
      <c r="Q165" s="74">
        <f t="shared" si="13"/>
        <v>0</v>
      </c>
      <c r="R165" s="73">
        <f t="shared" si="14"/>
        <v>0</v>
      </c>
      <c r="S165" s="73">
        <f t="shared" si="29"/>
        <v>0</v>
      </c>
      <c r="T165" s="74">
        <f t="shared" si="24"/>
        <v>0</v>
      </c>
      <c r="U165" s="74">
        <f t="shared" si="15"/>
        <v>0</v>
      </c>
      <c r="V165" s="195">
        <f t="shared" si="16"/>
        <v>0</v>
      </c>
      <c r="W165" s="74">
        <f t="shared" si="9"/>
        <v>0</v>
      </c>
      <c r="X165" s="74">
        <f t="shared" si="17"/>
        <v>0</v>
      </c>
      <c r="Y165" s="74">
        <f t="shared" si="18"/>
        <v>0</v>
      </c>
      <c r="Z165" s="74">
        <f t="shared" si="30"/>
        <v>0</v>
      </c>
      <c r="AA165" s="74">
        <f t="shared" si="20"/>
        <v>0</v>
      </c>
      <c r="AB165" s="74">
        <f t="shared" si="21"/>
        <v>0</v>
      </c>
      <c r="AC165" s="74">
        <f t="shared" si="10"/>
        <v>0</v>
      </c>
    </row>
    <row r="166" spans="1:29" ht="14.5" x14ac:dyDescent="0.35">
      <c r="A166" s="88"/>
      <c r="B166" s="88"/>
      <c r="C166" s="88"/>
      <c r="D166" s="256"/>
      <c r="E166" s="256"/>
      <c r="F166" s="89"/>
      <c r="G166" s="187"/>
      <c r="H166" s="136"/>
      <c r="I166" s="137"/>
      <c r="J166" s="192"/>
      <c r="K166" s="68" t="str">
        <f t="shared" si="22"/>
        <v/>
      </c>
      <c r="L166" s="89"/>
      <c r="M166" s="67" t="str">
        <f t="shared" si="11"/>
        <v/>
      </c>
      <c r="N166" s="189" t="str">
        <f t="shared" si="12"/>
        <v/>
      </c>
      <c r="O166" s="151" t="str">
        <f t="shared" si="23"/>
        <v/>
      </c>
      <c r="P166" s="74" t="str">
        <f t="shared" si="28"/>
        <v/>
      </c>
      <c r="Q166" s="74">
        <f t="shared" si="13"/>
        <v>0</v>
      </c>
      <c r="R166" s="73">
        <f t="shared" si="14"/>
        <v>0</v>
      </c>
      <c r="S166" s="73">
        <f t="shared" si="29"/>
        <v>0</v>
      </c>
      <c r="T166" s="74">
        <f t="shared" si="24"/>
        <v>0</v>
      </c>
      <c r="U166" s="74">
        <f t="shared" si="15"/>
        <v>0</v>
      </c>
      <c r="V166" s="195">
        <f t="shared" si="16"/>
        <v>0</v>
      </c>
      <c r="W166" s="74">
        <f t="shared" si="9"/>
        <v>0</v>
      </c>
      <c r="X166" s="74">
        <f t="shared" si="17"/>
        <v>0</v>
      </c>
      <c r="Y166" s="74">
        <f t="shared" si="18"/>
        <v>0</v>
      </c>
      <c r="Z166" s="74">
        <f t="shared" si="30"/>
        <v>0</v>
      </c>
      <c r="AA166" s="74">
        <f t="shared" si="20"/>
        <v>0</v>
      </c>
      <c r="AB166" s="74">
        <f t="shared" si="21"/>
        <v>0</v>
      </c>
      <c r="AC166" s="74">
        <f t="shared" si="10"/>
        <v>0</v>
      </c>
    </row>
    <row r="167" spans="1:29" ht="14.5" x14ac:dyDescent="0.35">
      <c r="A167" s="88"/>
      <c r="B167" s="88"/>
      <c r="C167" s="88"/>
      <c r="D167" s="256"/>
      <c r="E167" s="256"/>
      <c r="F167" s="89"/>
      <c r="G167" s="187"/>
      <c r="H167" s="136"/>
      <c r="I167" s="137"/>
      <c r="J167" s="192"/>
      <c r="K167" s="68" t="str">
        <f t="shared" si="22"/>
        <v/>
      </c>
      <c r="L167" s="89"/>
      <c r="M167" s="67" t="str">
        <f t="shared" si="11"/>
        <v/>
      </c>
      <c r="N167" s="189" t="str">
        <f t="shared" si="12"/>
        <v/>
      </c>
      <c r="O167" s="151" t="str">
        <f t="shared" si="23"/>
        <v/>
      </c>
      <c r="P167" s="74" t="str">
        <f t="shared" si="28"/>
        <v/>
      </c>
      <c r="Q167" s="74">
        <f t="shared" si="13"/>
        <v>0</v>
      </c>
      <c r="R167" s="73">
        <f t="shared" si="14"/>
        <v>0</v>
      </c>
      <c r="S167" s="73">
        <f t="shared" si="29"/>
        <v>0</v>
      </c>
      <c r="T167" s="74">
        <f t="shared" si="24"/>
        <v>0</v>
      </c>
      <c r="U167" s="74">
        <f t="shared" si="15"/>
        <v>0</v>
      </c>
      <c r="V167" s="195">
        <f t="shared" si="16"/>
        <v>0</v>
      </c>
      <c r="W167" s="74">
        <f t="shared" si="9"/>
        <v>0</v>
      </c>
      <c r="X167" s="74">
        <f t="shared" si="17"/>
        <v>0</v>
      </c>
      <c r="Y167" s="74">
        <f t="shared" si="18"/>
        <v>0</v>
      </c>
      <c r="Z167" s="74">
        <f t="shared" si="30"/>
        <v>0</v>
      </c>
      <c r="AA167" s="74">
        <f t="shared" si="20"/>
        <v>0</v>
      </c>
      <c r="AB167" s="74">
        <f t="shared" si="21"/>
        <v>0</v>
      </c>
      <c r="AC167" s="74">
        <f t="shared" si="10"/>
        <v>0</v>
      </c>
    </row>
    <row r="168" spans="1:29" ht="14.5" x14ac:dyDescent="0.35">
      <c r="A168" s="88"/>
      <c r="B168" s="88"/>
      <c r="C168" s="88"/>
      <c r="D168" s="256"/>
      <c r="E168" s="256"/>
      <c r="F168" s="89"/>
      <c r="G168" s="187"/>
      <c r="H168" s="136"/>
      <c r="I168" s="137"/>
      <c r="J168" s="192"/>
      <c r="K168" s="68" t="str">
        <f t="shared" si="22"/>
        <v/>
      </c>
      <c r="L168" s="89"/>
      <c r="M168" s="67" t="str">
        <f t="shared" si="11"/>
        <v/>
      </c>
      <c r="N168" s="189" t="str">
        <f t="shared" si="12"/>
        <v/>
      </c>
      <c r="O168" s="151" t="str">
        <f t="shared" si="23"/>
        <v/>
      </c>
      <c r="P168" s="74" t="str">
        <f t="shared" si="28"/>
        <v/>
      </c>
      <c r="Q168" s="74">
        <f t="shared" si="13"/>
        <v>0</v>
      </c>
      <c r="R168" s="73">
        <f t="shared" si="14"/>
        <v>0</v>
      </c>
      <c r="S168" s="73">
        <f t="shared" si="29"/>
        <v>0</v>
      </c>
      <c r="T168" s="74">
        <f t="shared" si="24"/>
        <v>0</v>
      </c>
      <c r="U168" s="74">
        <f t="shared" si="15"/>
        <v>0</v>
      </c>
      <c r="V168" s="195">
        <f t="shared" si="16"/>
        <v>0</v>
      </c>
      <c r="W168" s="74">
        <f t="shared" si="9"/>
        <v>0</v>
      </c>
      <c r="X168" s="74">
        <f t="shared" si="17"/>
        <v>0</v>
      </c>
      <c r="Y168" s="74">
        <f t="shared" si="18"/>
        <v>0</v>
      </c>
      <c r="Z168" s="74">
        <f t="shared" si="30"/>
        <v>0</v>
      </c>
      <c r="AA168" s="74">
        <f t="shared" si="20"/>
        <v>0</v>
      </c>
      <c r="AB168" s="74">
        <f t="shared" si="21"/>
        <v>0</v>
      </c>
      <c r="AC168" s="74">
        <f t="shared" si="10"/>
        <v>0</v>
      </c>
    </row>
    <row r="169" spans="1:29" ht="14.5" x14ac:dyDescent="0.35">
      <c r="A169" s="88"/>
      <c r="B169" s="88"/>
      <c r="C169" s="88"/>
      <c r="D169" s="256"/>
      <c r="E169" s="256"/>
      <c r="F169" s="89"/>
      <c r="G169" s="187"/>
      <c r="H169" s="136"/>
      <c r="I169" s="137"/>
      <c r="J169" s="192"/>
      <c r="K169" s="68" t="str">
        <f t="shared" si="22"/>
        <v/>
      </c>
      <c r="L169" s="89"/>
      <c r="M169" s="67" t="str">
        <f t="shared" si="11"/>
        <v/>
      </c>
      <c r="N169" s="189" t="str">
        <f t="shared" si="12"/>
        <v/>
      </c>
      <c r="O169" s="151" t="str">
        <f t="shared" si="23"/>
        <v/>
      </c>
      <c r="P169" s="74" t="str">
        <f t="shared" si="28"/>
        <v/>
      </c>
      <c r="Q169" s="74">
        <f t="shared" si="13"/>
        <v>0</v>
      </c>
      <c r="R169" s="73">
        <f t="shared" si="14"/>
        <v>0</v>
      </c>
      <c r="S169" s="73">
        <f t="shared" si="29"/>
        <v>0</v>
      </c>
      <c r="T169" s="74">
        <f t="shared" si="24"/>
        <v>0</v>
      </c>
      <c r="U169" s="74">
        <f t="shared" si="15"/>
        <v>0</v>
      </c>
      <c r="V169" s="195">
        <f t="shared" si="16"/>
        <v>0</v>
      </c>
      <c r="W169" s="74">
        <f t="shared" si="9"/>
        <v>0</v>
      </c>
      <c r="X169" s="74">
        <f t="shared" si="17"/>
        <v>0</v>
      </c>
      <c r="Y169" s="74">
        <f t="shared" si="18"/>
        <v>0</v>
      </c>
      <c r="Z169" s="74">
        <f t="shared" si="30"/>
        <v>0</v>
      </c>
      <c r="AA169" s="74">
        <f t="shared" si="20"/>
        <v>0</v>
      </c>
      <c r="AB169" s="74">
        <f t="shared" si="21"/>
        <v>0</v>
      </c>
      <c r="AC169" s="74">
        <f t="shared" si="10"/>
        <v>0</v>
      </c>
    </row>
    <row r="170" spans="1:29" ht="14.5" x14ac:dyDescent="0.35">
      <c r="A170" s="88"/>
      <c r="B170" s="88"/>
      <c r="C170" s="88"/>
      <c r="D170" s="256"/>
      <c r="E170" s="256"/>
      <c r="F170" s="89"/>
      <c r="G170" s="187"/>
      <c r="H170" s="136"/>
      <c r="I170" s="137"/>
      <c r="J170" s="192"/>
      <c r="K170" s="68" t="str">
        <f t="shared" si="22"/>
        <v/>
      </c>
      <c r="L170" s="89"/>
      <c r="M170" s="67" t="str">
        <f t="shared" si="11"/>
        <v/>
      </c>
      <c r="N170" s="189" t="str">
        <f t="shared" si="12"/>
        <v/>
      </c>
      <c r="O170" s="151" t="str">
        <f t="shared" si="23"/>
        <v/>
      </c>
      <c r="P170" s="74" t="str">
        <f t="shared" si="28"/>
        <v/>
      </c>
      <c r="Q170" s="74">
        <f t="shared" si="13"/>
        <v>0</v>
      </c>
      <c r="R170" s="73">
        <f t="shared" si="14"/>
        <v>0</v>
      </c>
      <c r="S170" s="73">
        <f t="shared" si="29"/>
        <v>0</v>
      </c>
      <c r="T170" s="74">
        <f t="shared" si="24"/>
        <v>0</v>
      </c>
      <c r="U170" s="74">
        <f t="shared" si="15"/>
        <v>0</v>
      </c>
      <c r="V170" s="195">
        <f t="shared" si="16"/>
        <v>0</v>
      </c>
      <c r="W170" s="74">
        <f t="shared" si="9"/>
        <v>0</v>
      </c>
      <c r="X170" s="74">
        <f t="shared" si="17"/>
        <v>0</v>
      </c>
      <c r="Y170" s="74">
        <f t="shared" si="18"/>
        <v>0</v>
      </c>
      <c r="Z170" s="74">
        <f t="shared" si="30"/>
        <v>0</v>
      </c>
      <c r="AA170" s="74">
        <f t="shared" si="20"/>
        <v>0</v>
      </c>
      <c r="AB170" s="74">
        <f t="shared" si="21"/>
        <v>0</v>
      </c>
      <c r="AC170" s="74">
        <f t="shared" si="10"/>
        <v>0</v>
      </c>
    </row>
    <row r="171" spans="1:29" ht="14.5" x14ac:dyDescent="0.35">
      <c r="A171" s="88"/>
      <c r="B171" s="88"/>
      <c r="C171" s="88"/>
      <c r="D171" s="256"/>
      <c r="E171" s="256"/>
      <c r="F171" s="89"/>
      <c r="G171" s="187"/>
      <c r="H171" s="136"/>
      <c r="I171" s="137"/>
      <c r="J171" s="192"/>
      <c r="K171" s="68" t="str">
        <f t="shared" si="22"/>
        <v/>
      </c>
      <c r="L171" s="89"/>
      <c r="M171" s="67" t="str">
        <f t="shared" si="11"/>
        <v/>
      </c>
      <c r="N171" s="189" t="str">
        <f t="shared" si="12"/>
        <v/>
      </c>
      <c r="O171" s="151" t="str">
        <f t="shared" si="23"/>
        <v/>
      </c>
      <c r="P171" s="74" t="str">
        <f t="shared" si="28"/>
        <v/>
      </c>
      <c r="Q171" s="74">
        <f t="shared" si="13"/>
        <v>0</v>
      </c>
      <c r="R171" s="73">
        <f t="shared" si="14"/>
        <v>0</v>
      </c>
      <c r="S171" s="73">
        <f t="shared" si="29"/>
        <v>0</v>
      </c>
      <c r="T171" s="74">
        <f t="shared" si="24"/>
        <v>0</v>
      </c>
      <c r="U171" s="74">
        <f t="shared" si="15"/>
        <v>0</v>
      </c>
      <c r="V171" s="195">
        <f t="shared" si="16"/>
        <v>0</v>
      </c>
      <c r="W171" s="74">
        <f t="shared" si="9"/>
        <v>0</v>
      </c>
      <c r="X171" s="74">
        <f t="shared" si="17"/>
        <v>0</v>
      </c>
      <c r="Y171" s="74">
        <f t="shared" si="18"/>
        <v>0</v>
      </c>
      <c r="Z171" s="74">
        <f t="shared" si="30"/>
        <v>0</v>
      </c>
      <c r="AA171" s="74">
        <f t="shared" si="20"/>
        <v>0</v>
      </c>
      <c r="AB171" s="74">
        <f t="shared" si="21"/>
        <v>0</v>
      </c>
      <c r="AC171" s="74">
        <f t="shared" si="10"/>
        <v>0</v>
      </c>
    </row>
    <row r="172" spans="1:29" ht="14.5" x14ac:dyDescent="0.35">
      <c r="A172" s="88"/>
      <c r="B172" s="88"/>
      <c r="C172" s="88"/>
      <c r="D172" s="256"/>
      <c r="E172" s="256"/>
      <c r="F172" s="89"/>
      <c r="G172" s="187"/>
      <c r="H172" s="136"/>
      <c r="I172" s="137"/>
      <c r="J172" s="192"/>
      <c r="K172" s="68" t="str">
        <f t="shared" si="22"/>
        <v/>
      </c>
      <c r="L172" s="89"/>
      <c r="M172" s="67" t="str">
        <f t="shared" si="11"/>
        <v/>
      </c>
      <c r="N172" s="189" t="str">
        <f t="shared" si="12"/>
        <v/>
      </c>
      <c r="O172" s="151" t="str">
        <f t="shared" si="23"/>
        <v/>
      </c>
      <c r="P172" s="74" t="str">
        <f t="shared" si="28"/>
        <v/>
      </c>
      <c r="Q172" s="74">
        <f t="shared" si="13"/>
        <v>0</v>
      </c>
      <c r="R172" s="73">
        <f t="shared" si="14"/>
        <v>0</v>
      </c>
      <c r="S172" s="73">
        <f t="shared" si="29"/>
        <v>0</v>
      </c>
      <c r="T172" s="74">
        <f t="shared" si="24"/>
        <v>0</v>
      </c>
      <c r="U172" s="74">
        <f t="shared" si="15"/>
        <v>0</v>
      </c>
      <c r="V172" s="195">
        <f t="shared" si="16"/>
        <v>0</v>
      </c>
      <c r="W172" s="74">
        <f t="shared" si="9"/>
        <v>0</v>
      </c>
      <c r="X172" s="74">
        <f t="shared" si="17"/>
        <v>0</v>
      </c>
      <c r="Y172" s="74">
        <f t="shared" si="18"/>
        <v>0</v>
      </c>
      <c r="Z172" s="74">
        <f t="shared" si="30"/>
        <v>0</v>
      </c>
      <c r="AA172" s="74">
        <f t="shared" si="20"/>
        <v>0</v>
      </c>
      <c r="AB172" s="74">
        <f t="shared" si="21"/>
        <v>0</v>
      </c>
      <c r="AC172" s="74">
        <f t="shared" si="10"/>
        <v>0</v>
      </c>
    </row>
    <row r="173" spans="1:29" ht="14.5" x14ac:dyDescent="0.35">
      <c r="A173" s="88"/>
      <c r="B173" s="88"/>
      <c r="C173" s="88"/>
      <c r="D173" s="256"/>
      <c r="E173" s="256"/>
      <c r="F173" s="89"/>
      <c r="G173" s="187"/>
      <c r="H173" s="136"/>
      <c r="I173" s="137"/>
      <c r="J173" s="192"/>
      <c r="K173" s="68" t="str">
        <f t="shared" si="22"/>
        <v/>
      </c>
      <c r="L173" s="89"/>
      <c r="M173" s="67" t="str">
        <f t="shared" si="11"/>
        <v/>
      </c>
      <c r="N173" s="189" t="str">
        <f t="shared" si="12"/>
        <v/>
      </c>
      <c r="O173" s="151" t="str">
        <f t="shared" si="23"/>
        <v/>
      </c>
      <c r="P173" s="74" t="str">
        <f t="shared" si="28"/>
        <v/>
      </c>
      <c r="Q173" s="74">
        <f t="shared" si="13"/>
        <v>0</v>
      </c>
      <c r="R173" s="73">
        <f t="shared" si="14"/>
        <v>0</v>
      </c>
      <c r="S173" s="73">
        <f t="shared" si="29"/>
        <v>0</v>
      </c>
      <c r="T173" s="74">
        <f t="shared" si="24"/>
        <v>0</v>
      </c>
      <c r="U173" s="74">
        <f t="shared" si="15"/>
        <v>0</v>
      </c>
      <c r="V173" s="195">
        <f t="shared" si="16"/>
        <v>0</v>
      </c>
      <c r="W173" s="74">
        <f t="shared" si="9"/>
        <v>0</v>
      </c>
      <c r="X173" s="74">
        <f t="shared" ref="X173:Y236" si="31">IF(OR(D173="",D173&gt;0),0,1)</f>
        <v>0</v>
      </c>
      <c r="Y173" s="74">
        <f t="shared" si="31"/>
        <v>0</v>
      </c>
      <c r="Z173" s="74">
        <f t="shared" si="30"/>
        <v>0</v>
      </c>
      <c r="AA173" s="74">
        <f t="shared" ref="AA173:AA236" si="32">IF(AND(ISBLANK(A173),ISBLANK(B173),ISBLANK(F173),ISBLANK(G173),ISBLANK(H173),ISBLANK(I173),ISBLANK(J173),ISBLANK(L173)),0,IF(ISBLANK(C173),1,0))</f>
        <v>0</v>
      </c>
      <c r="AB173" s="74">
        <f t="shared" si="21"/>
        <v>0</v>
      </c>
      <c r="AC173" s="74">
        <f t="shared" si="10"/>
        <v>0</v>
      </c>
    </row>
    <row r="174" spans="1:29" ht="14.5" x14ac:dyDescent="0.35">
      <c r="A174" s="88"/>
      <c r="B174" s="88"/>
      <c r="C174" s="88"/>
      <c r="D174" s="256"/>
      <c r="E174" s="256"/>
      <c r="F174" s="89"/>
      <c r="G174" s="187"/>
      <c r="H174" s="136"/>
      <c r="I174" s="137"/>
      <c r="J174" s="192"/>
      <c r="K174" s="68" t="str">
        <f t="shared" si="22"/>
        <v/>
      </c>
      <c r="L174" s="89"/>
      <c r="M174" s="67" t="str">
        <f t="shared" si="11"/>
        <v/>
      </c>
      <c r="N174" s="189" t="str">
        <f t="shared" si="12"/>
        <v/>
      </c>
      <c r="O174" s="151" t="str">
        <f t="shared" si="23"/>
        <v/>
      </c>
      <c r="P174" s="74" t="str">
        <f t="shared" si="28"/>
        <v/>
      </c>
      <c r="Q174" s="74">
        <f t="shared" si="13"/>
        <v>0</v>
      </c>
      <c r="R174" s="73">
        <f t="shared" si="14"/>
        <v>0</v>
      </c>
      <c r="S174" s="73">
        <f t="shared" si="29"/>
        <v>0</v>
      </c>
      <c r="T174" s="74">
        <f t="shared" si="24"/>
        <v>0</v>
      </c>
      <c r="U174" s="74">
        <f t="shared" si="15"/>
        <v>0</v>
      </c>
      <c r="V174" s="195">
        <f t="shared" si="16"/>
        <v>0</v>
      </c>
      <c r="W174" s="74">
        <f t="shared" si="9"/>
        <v>0</v>
      </c>
      <c r="X174" s="74">
        <f t="shared" si="31"/>
        <v>0</v>
      </c>
      <c r="Y174" s="74">
        <f t="shared" si="31"/>
        <v>0</v>
      </c>
      <c r="Z174" s="74">
        <f t="shared" si="30"/>
        <v>0</v>
      </c>
      <c r="AA174" s="74">
        <f t="shared" si="32"/>
        <v>0</v>
      </c>
      <c r="AB174" s="74">
        <f t="shared" si="21"/>
        <v>0</v>
      </c>
      <c r="AC174" s="74">
        <f t="shared" ref="AC174:AC237" si="33">E174*J174/5*G174*H174</f>
        <v>0</v>
      </c>
    </row>
    <row r="175" spans="1:29" ht="14.5" x14ac:dyDescent="0.35">
      <c r="A175" s="88"/>
      <c r="B175" s="88"/>
      <c r="C175" s="88"/>
      <c r="D175" s="256"/>
      <c r="E175" s="256"/>
      <c r="F175" s="89"/>
      <c r="G175" s="187"/>
      <c r="H175" s="136"/>
      <c r="I175" s="137"/>
      <c r="J175" s="192"/>
      <c r="K175" s="68" t="str">
        <f t="shared" si="22"/>
        <v/>
      </c>
      <c r="L175" s="89"/>
      <c r="M175" s="67" t="str">
        <f t="shared" si="11"/>
        <v/>
      </c>
      <c r="N175" s="189" t="str">
        <f t="shared" si="12"/>
        <v/>
      </c>
      <c r="O175" s="151" t="str">
        <f t="shared" si="23"/>
        <v/>
      </c>
      <c r="P175" s="74" t="str">
        <f t="shared" si="28"/>
        <v/>
      </c>
      <c r="Q175" s="74">
        <f t="shared" si="13"/>
        <v>0</v>
      </c>
      <c r="R175" s="73">
        <f t="shared" si="14"/>
        <v>0</v>
      </c>
      <c r="S175" s="73">
        <f t="shared" si="29"/>
        <v>0</v>
      </c>
      <c r="T175" s="74">
        <f t="shared" si="24"/>
        <v>0</v>
      </c>
      <c r="U175" s="74">
        <f t="shared" si="15"/>
        <v>0</v>
      </c>
      <c r="V175" s="195">
        <f t="shared" si="16"/>
        <v>0</v>
      </c>
      <c r="W175" s="74">
        <f t="shared" si="9"/>
        <v>0</v>
      </c>
      <c r="X175" s="74">
        <f t="shared" si="31"/>
        <v>0</v>
      </c>
      <c r="Y175" s="74">
        <f t="shared" si="31"/>
        <v>0</v>
      </c>
      <c r="Z175" s="74">
        <f t="shared" si="30"/>
        <v>0</v>
      </c>
      <c r="AA175" s="74">
        <f t="shared" si="32"/>
        <v>0</v>
      </c>
      <c r="AB175" s="74">
        <f t="shared" ref="AB175:AB238" si="34">D175*J175*G175*H175/5</f>
        <v>0</v>
      </c>
      <c r="AC175" s="74">
        <f t="shared" si="33"/>
        <v>0</v>
      </c>
    </row>
    <row r="176" spans="1:29" ht="14.5" x14ac:dyDescent="0.35">
      <c r="A176" s="88"/>
      <c r="B176" s="88"/>
      <c r="C176" s="88"/>
      <c r="D176" s="256"/>
      <c r="E176" s="256"/>
      <c r="F176" s="89"/>
      <c r="G176" s="187"/>
      <c r="H176" s="136"/>
      <c r="I176" s="137"/>
      <c r="J176" s="192"/>
      <c r="K176" s="68" t="str">
        <f t="shared" si="22"/>
        <v/>
      </c>
      <c r="L176" s="89"/>
      <c r="M176" s="67" t="str">
        <f t="shared" si="11"/>
        <v/>
      </c>
      <c r="N176" s="189" t="str">
        <f t="shared" si="12"/>
        <v/>
      </c>
      <c r="O176" s="151" t="str">
        <f t="shared" si="23"/>
        <v/>
      </c>
      <c r="P176" s="74" t="str">
        <f t="shared" si="28"/>
        <v/>
      </c>
      <c r="Q176" s="74">
        <f t="shared" si="13"/>
        <v>0</v>
      </c>
      <c r="R176" s="73">
        <f t="shared" si="14"/>
        <v>0</v>
      </c>
      <c r="S176" s="73">
        <f t="shared" si="29"/>
        <v>0</v>
      </c>
      <c r="T176" s="74">
        <f t="shared" si="24"/>
        <v>0</v>
      </c>
      <c r="U176" s="74">
        <f t="shared" si="15"/>
        <v>0</v>
      </c>
      <c r="V176" s="195">
        <f t="shared" si="16"/>
        <v>0</v>
      </c>
      <c r="W176" s="74">
        <f t="shared" si="9"/>
        <v>0</v>
      </c>
      <c r="X176" s="74">
        <f t="shared" si="31"/>
        <v>0</v>
      </c>
      <c r="Y176" s="74">
        <f t="shared" si="31"/>
        <v>0</v>
      </c>
      <c r="Z176" s="74">
        <f t="shared" si="30"/>
        <v>0</v>
      </c>
      <c r="AA176" s="74">
        <f t="shared" si="32"/>
        <v>0</v>
      </c>
      <c r="AB176" s="74">
        <f t="shared" si="34"/>
        <v>0</v>
      </c>
      <c r="AC176" s="74">
        <f t="shared" si="33"/>
        <v>0</v>
      </c>
    </row>
    <row r="177" spans="1:29" ht="14.5" x14ac:dyDescent="0.35">
      <c r="A177" s="88"/>
      <c r="B177" s="88"/>
      <c r="C177" s="88"/>
      <c r="D177" s="256"/>
      <c r="E177" s="256"/>
      <c r="F177" s="89"/>
      <c r="G177" s="187"/>
      <c r="H177" s="136"/>
      <c r="I177" s="137"/>
      <c r="J177" s="192"/>
      <c r="K177" s="68" t="str">
        <f t="shared" si="22"/>
        <v/>
      </c>
      <c r="L177" s="89"/>
      <c r="M177" s="67" t="str">
        <f t="shared" si="11"/>
        <v/>
      </c>
      <c r="N177" s="189" t="str">
        <f t="shared" si="12"/>
        <v/>
      </c>
      <c r="O177" s="151" t="str">
        <f t="shared" si="23"/>
        <v/>
      </c>
      <c r="P177" s="74" t="str">
        <f t="shared" si="28"/>
        <v/>
      </c>
      <c r="Q177" s="74">
        <f t="shared" si="13"/>
        <v>0</v>
      </c>
      <c r="R177" s="73">
        <f t="shared" si="14"/>
        <v>0</v>
      </c>
      <c r="S177" s="73">
        <f t="shared" si="29"/>
        <v>0</v>
      </c>
      <c r="T177" s="74">
        <f t="shared" si="24"/>
        <v>0</v>
      </c>
      <c r="U177" s="74">
        <f t="shared" si="15"/>
        <v>0</v>
      </c>
      <c r="V177" s="195">
        <f t="shared" si="16"/>
        <v>0</v>
      </c>
      <c r="W177" s="74">
        <f t="shared" si="9"/>
        <v>0</v>
      </c>
      <c r="X177" s="74">
        <f t="shared" si="31"/>
        <v>0</v>
      </c>
      <c r="Y177" s="74">
        <f t="shared" si="31"/>
        <v>0</v>
      </c>
      <c r="Z177" s="74">
        <f t="shared" si="30"/>
        <v>0</v>
      </c>
      <c r="AA177" s="74">
        <f t="shared" si="32"/>
        <v>0</v>
      </c>
      <c r="AB177" s="74">
        <f t="shared" si="34"/>
        <v>0</v>
      </c>
      <c r="AC177" s="74">
        <f t="shared" si="33"/>
        <v>0</v>
      </c>
    </row>
    <row r="178" spans="1:29" ht="14.5" x14ac:dyDescent="0.35">
      <c r="A178" s="88"/>
      <c r="B178" s="88"/>
      <c r="C178" s="88"/>
      <c r="D178" s="256"/>
      <c r="E178" s="256"/>
      <c r="F178" s="89"/>
      <c r="G178" s="187"/>
      <c r="H178" s="136"/>
      <c r="I178" s="137"/>
      <c r="J178" s="192"/>
      <c r="K178" s="68" t="str">
        <f t="shared" si="22"/>
        <v/>
      </c>
      <c r="L178" s="89"/>
      <c r="M178" s="67" t="str">
        <f t="shared" si="11"/>
        <v/>
      </c>
      <c r="N178" s="189" t="str">
        <f t="shared" si="12"/>
        <v/>
      </c>
      <c r="O178" s="151" t="str">
        <f t="shared" si="23"/>
        <v/>
      </c>
      <c r="P178" s="74" t="str">
        <f t="shared" si="28"/>
        <v/>
      </c>
      <c r="Q178" s="74">
        <f t="shared" si="13"/>
        <v>0</v>
      </c>
      <c r="R178" s="73">
        <f t="shared" si="14"/>
        <v>0</v>
      </c>
      <c r="S178" s="73">
        <f t="shared" si="29"/>
        <v>0</v>
      </c>
      <c r="T178" s="74">
        <f t="shared" si="24"/>
        <v>0</v>
      </c>
      <c r="U178" s="74">
        <f t="shared" si="15"/>
        <v>0</v>
      </c>
      <c r="V178" s="195">
        <f t="shared" si="16"/>
        <v>0</v>
      </c>
      <c r="W178" s="74">
        <f t="shared" si="9"/>
        <v>0</v>
      </c>
      <c r="X178" s="74">
        <f t="shared" si="31"/>
        <v>0</v>
      </c>
      <c r="Y178" s="74">
        <f t="shared" si="31"/>
        <v>0</v>
      </c>
      <c r="Z178" s="74">
        <f t="shared" si="30"/>
        <v>0</v>
      </c>
      <c r="AA178" s="74">
        <f t="shared" si="32"/>
        <v>0</v>
      </c>
      <c r="AB178" s="74">
        <f t="shared" si="34"/>
        <v>0</v>
      </c>
      <c r="AC178" s="74">
        <f t="shared" si="33"/>
        <v>0</v>
      </c>
    </row>
    <row r="179" spans="1:29" ht="14.5" x14ac:dyDescent="0.35">
      <c r="A179" s="88"/>
      <c r="B179" s="88"/>
      <c r="C179" s="88"/>
      <c r="D179" s="256"/>
      <c r="E179" s="256"/>
      <c r="F179" s="89"/>
      <c r="G179" s="187"/>
      <c r="H179" s="136"/>
      <c r="I179" s="137"/>
      <c r="J179" s="192"/>
      <c r="K179" s="68" t="str">
        <f t="shared" si="22"/>
        <v/>
      </c>
      <c r="L179" s="89"/>
      <c r="M179" s="67" t="str">
        <f t="shared" si="11"/>
        <v/>
      </c>
      <c r="N179" s="189" t="str">
        <f t="shared" si="12"/>
        <v/>
      </c>
      <c r="O179" s="151" t="str">
        <f t="shared" si="23"/>
        <v/>
      </c>
      <c r="P179" s="74" t="str">
        <f t="shared" si="28"/>
        <v/>
      </c>
      <c r="Q179" s="74">
        <f t="shared" si="13"/>
        <v>0</v>
      </c>
      <c r="R179" s="73">
        <f t="shared" si="14"/>
        <v>0</v>
      </c>
      <c r="S179" s="73">
        <f t="shared" si="29"/>
        <v>0</v>
      </c>
      <c r="T179" s="74">
        <f t="shared" si="24"/>
        <v>0</v>
      </c>
      <c r="U179" s="74">
        <f t="shared" si="15"/>
        <v>0</v>
      </c>
      <c r="V179" s="195">
        <f t="shared" si="16"/>
        <v>0</v>
      </c>
      <c r="W179" s="74">
        <f t="shared" si="9"/>
        <v>0</v>
      </c>
      <c r="X179" s="74">
        <f t="shared" si="31"/>
        <v>0</v>
      </c>
      <c r="Y179" s="74">
        <f t="shared" si="31"/>
        <v>0</v>
      </c>
      <c r="Z179" s="74">
        <f t="shared" si="30"/>
        <v>0</v>
      </c>
      <c r="AA179" s="74">
        <f t="shared" si="32"/>
        <v>0</v>
      </c>
      <c r="AB179" s="74">
        <f t="shared" si="34"/>
        <v>0</v>
      </c>
      <c r="AC179" s="74">
        <f t="shared" si="33"/>
        <v>0</v>
      </c>
    </row>
    <row r="180" spans="1:29" ht="14.5" x14ac:dyDescent="0.35">
      <c r="A180" s="88"/>
      <c r="B180" s="88"/>
      <c r="C180" s="88"/>
      <c r="D180" s="256"/>
      <c r="E180" s="256"/>
      <c r="F180" s="89"/>
      <c r="G180" s="187"/>
      <c r="H180" s="136"/>
      <c r="I180" s="137"/>
      <c r="J180" s="192"/>
      <c r="K180" s="68" t="str">
        <f t="shared" si="22"/>
        <v/>
      </c>
      <c r="L180" s="89"/>
      <c r="M180" s="67" t="str">
        <f t="shared" si="11"/>
        <v/>
      </c>
      <c r="N180" s="189" t="str">
        <f t="shared" si="12"/>
        <v/>
      </c>
      <c r="O180" s="151" t="str">
        <f t="shared" si="23"/>
        <v/>
      </c>
      <c r="P180" s="74" t="str">
        <f t="shared" si="28"/>
        <v/>
      </c>
      <c r="Q180" s="74">
        <f t="shared" si="13"/>
        <v>0</v>
      </c>
      <c r="R180" s="73">
        <f t="shared" si="14"/>
        <v>0</v>
      </c>
      <c r="S180" s="73">
        <f t="shared" si="29"/>
        <v>0</v>
      </c>
      <c r="T180" s="74">
        <f t="shared" si="24"/>
        <v>0</v>
      </c>
      <c r="U180" s="74">
        <f t="shared" si="15"/>
        <v>0</v>
      </c>
      <c r="V180" s="195">
        <f t="shared" si="16"/>
        <v>0</v>
      </c>
      <c r="W180" s="74">
        <f t="shared" si="9"/>
        <v>0</v>
      </c>
      <c r="X180" s="74">
        <f t="shared" si="31"/>
        <v>0</v>
      </c>
      <c r="Y180" s="74">
        <f t="shared" si="31"/>
        <v>0</v>
      </c>
      <c r="Z180" s="74">
        <f t="shared" si="30"/>
        <v>0</v>
      </c>
      <c r="AA180" s="74">
        <f t="shared" si="32"/>
        <v>0</v>
      </c>
      <c r="AB180" s="74">
        <f t="shared" si="34"/>
        <v>0</v>
      </c>
      <c r="AC180" s="74">
        <f t="shared" si="33"/>
        <v>0</v>
      </c>
    </row>
    <row r="181" spans="1:29" ht="14.5" x14ac:dyDescent="0.35">
      <c r="A181" s="88"/>
      <c r="B181" s="88"/>
      <c r="C181" s="88"/>
      <c r="D181" s="256"/>
      <c r="E181" s="256"/>
      <c r="F181" s="89"/>
      <c r="G181" s="187"/>
      <c r="H181" s="136"/>
      <c r="I181" s="137"/>
      <c r="J181" s="192"/>
      <c r="K181" s="68" t="str">
        <f t="shared" si="22"/>
        <v/>
      </c>
      <c r="L181" s="89"/>
      <c r="M181" s="67" t="str">
        <f t="shared" si="11"/>
        <v/>
      </c>
      <c r="N181" s="189" t="str">
        <f t="shared" si="12"/>
        <v/>
      </c>
      <c r="O181" s="151" t="str">
        <f t="shared" si="23"/>
        <v/>
      </c>
      <c r="P181" s="74" t="str">
        <f t="shared" si="28"/>
        <v/>
      </c>
      <c r="Q181" s="74">
        <f t="shared" si="13"/>
        <v>0</v>
      </c>
      <c r="R181" s="73">
        <f t="shared" si="14"/>
        <v>0</v>
      </c>
      <c r="S181" s="73">
        <f t="shared" si="29"/>
        <v>0</v>
      </c>
      <c r="T181" s="74">
        <f t="shared" si="24"/>
        <v>0</v>
      </c>
      <c r="U181" s="74">
        <f t="shared" si="15"/>
        <v>0</v>
      </c>
      <c r="V181" s="195">
        <f t="shared" si="16"/>
        <v>0</v>
      </c>
      <c r="W181" s="74">
        <f t="shared" si="9"/>
        <v>0</v>
      </c>
      <c r="X181" s="74">
        <f t="shared" si="31"/>
        <v>0</v>
      </c>
      <c r="Y181" s="74">
        <f t="shared" si="31"/>
        <v>0</v>
      </c>
      <c r="Z181" s="74">
        <f t="shared" si="30"/>
        <v>0</v>
      </c>
      <c r="AA181" s="74">
        <f t="shared" si="32"/>
        <v>0</v>
      </c>
      <c r="AB181" s="74">
        <f t="shared" si="34"/>
        <v>0</v>
      </c>
      <c r="AC181" s="74">
        <f t="shared" si="33"/>
        <v>0</v>
      </c>
    </row>
    <row r="182" spans="1:29" ht="14.5" x14ac:dyDescent="0.35">
      <c r="A182" s="88"/>
      <c r="B182" s="88"/>
      <c r="C182" s="88"/>
      <c r="D182" s="256"/>
      <c r="E182" s="256"/>
      <c r="F182" s="89"/>
      <c r="G182" s="187"/>
      <c r="H182" s="136"/>
      <c r="I182" s="137"/>
      <c r="J182" s="192"/>
      <c r="K182" s="68" t="str">
        <f t="shared" si="22"/>
        <v/>
      </c>
      <c r="L182" s="89"/>
      <c r="M182" s="67" t="str">
        <f t="shared" si="11"/>
        <v/>
      </c>
      <c r="N182" s="189" t="str">
        <f t="shared" si="12"/>
        <v/>
      </c>
      <c r="O182" s="151" t="str">
        <f t="shared" si="23"/>
        <v/>
      </c>
      <c r="P182" s="74" t="str">
        <f t="shared" si="28"/>
        <v/>
      </c>
      <c r="Q182" s="74">
        <f t="shared" si="13"/>
        <v>0</v>
      </c>
      <c r="R182" s="73">
        <f t="shared" si="14"/>
        <v>0</v>
      </c>
      <c r="S182" s="73">
        <f t="shared" si="29"/>
        <v>0</v>
      </c>
      <c r="T182" s="74">
        <f t="shared" si="24"/>
        <v>0</v>
      </c>
      <c r="U182" s="74">
        <f t="shared" si="15"/>
        <v>0</v>
      </c>
      <c r="V182" s="195">
        <f t="shared" si="16"/>
        <v>0</v>
      </c>
      <c r="W182" s="74">
        <f t="shared" si="9"/>
        <v>0</v>
      </c>
      <c r="X182" s="74">
        <f t="shared" si="31"/>
        <v>0</v>
      </c>
      <c r="Y182" s="74">
        <f t="shared" si="31"/>
        <v>0</v>
      </c>
      <c r="Z182" s="74">
        <f t="shared" si="30"/>
        <v>0</v>
      </c>
      <c r="AA182" s="74">
        <f t="shared" si="32"/>
        <v>0</v>
      </c>
      <c r="AB182" s="74">
        <f t="shared" si="34"/>
        <v>0</v>
      </c>
      <c r="AC182" s="74">
        <f t="shared" si="33"/>
        <v>0</v>
      </c>
    </row>
    <row r="183" spans="1:29" ht="14.5" x14ac:dyDescent="0.35">
      <c r="A183" s="88"/>
      <c r="B183" s="88"/>
      <c r="C183" s="88"/>
      <c r="D183" s="256"/>
      <c r="E183" s="256"/>
      <c r="F183" s="89"/>
      <c r="G183" s="187"/>
      <c r="H183" s="136"/>
      <c r="I183" s="137"/>
      <c r="J183" s="192"/>
      <c r="K183" s="68" t="str">
        <f t="shared" si="22"/>
        <v/>
      </c>
      <c r="L183" s="89"/>
      <c r="M183" s="67" t="str">
        <f t="shared" si="11"/>
        <v/>
      </c>
      <c r="N183" s="189" t="str">
        <f t="shared" si="12"/>
        <v/>
      </c>
      <c r="O183" s="151" t="str">
        <f t="shared" si="23"/>
        <v/>
      </c>
      <c r="P183" s="74" t="str">
        <f t="shared" si="28"/>
        <v/>
      </c>
      <c r="Q183" s="74">
        <f t="shared" si="13"/>
        <v>0</v>
      </c>
      <c r="R183" s="73">
        <f t="shared" si="14"/>
        <v>0</v>
      </c>
      <c r="S183" s="73">
        <f t="shared" si="29"/>
        <v>0</v>
      </c>
      <c r="T183" s="74">
        <f t="shared" si="24"/>
        <v>0</v>
      </c>
      <c r="U183" s="74">
        <f t="shared" si="15"/>
        <v>0</v>
      </c>
      <c r="V183" s="195">
        <f t="shared" si="16"/>
        <v>0</v>
      </c>
      <c r="W183" s="74">
        <f t="shared" si="9"/>
        <v>0</v>
      </c>
      <c r="X183" s="74">
        <f t="shared" si="31"/>
        <v>0</v>
      </c>
      <c r="Y183" s="74">
        <f t="shared" si="31"/>
        <v>0</v>
      </c>
      <c r="Z183" s="74">
        <f t="shared" si="30"/>
        <v>0</v>
      </c>
      <c r="AA183" s="74">
        <f t="shared" si="32"/>
        <v>0</v>
      </c>
      <c r="AB183" s="74">
        <f t="shared" si="34"/>
        <v>0</v>
      </c>
      <c r="AC183" s="74">
        <f t="shared" si="33"/>
        <v>0</v>
      </c>
    </row>
    <row r="184" spans="1:29" ht="14.5" x14ac:dyDescent="0.35">
      <c r="A184" s="88"/>
      <c r="B184" s="88"/>
      <c r="C184" s="88"/>
      <c r="D184" s="256"/>
      <c r="E184" s="256"/>
      <c r="F184" s="89"/>
      <c r="G184" s="187"/>
      <c r="H184" s="136"/>
      <c r="I184" s="137"/>
      <c r="J184" s="192"/>
      <c r="K184" s="68" t="str">
        <f t="shared" si="22"/>
        <v/>
      </c>
      <c r="L184" s="89"/>
      <c r="M184" s="67" t="str">
        <f t="shared" si="11"/>
        <v/>
      </c>
      <c r="N184" s="189" t="str">
        <f t="shared" si="12"/>
        <v/>
      </c>
      <c r="O184" s="151" t="str">
        <f t="shared" si="23"/>
        <v/>
      </c>
      <c r="P184" s="74" t="str">
        <f t="shared" si="28"/>
        <v/>
      </c>
      <c r="Q184" s="74">
        <f t="shared" si="13"/>
        <v>0</v>
      </c>
      <c r="R184" s="73">
        <f t="shared" si="14"/>
        <v>0</v>
      </c>
      <c r="S184" s="73">
        <f t="shared" si="29"/>
        <v>0</v>
      </c>
      <c r="T184" s="74">
        <f t="shared" si="24"/>
        <v>0</v>
      </c>
      <c r="U184" s="74">
        <f t="shared" si="15"/>
        <v>0</v>
      </c>
      <c r="V184" s="195">
        <f t="shared" si="16"/>
        <v>0</v>
      </c>
      <c r="W184" s="74">
        <f t="shared" si="9"/>
        <v>0</v>
      </c>
      <c r="X184" s="74">
        <f t="shared" si="31"/>
        <v>0</v>
      </c>
      <c r="Y184" s="74">
        <f t="shared" si="31"/>
        <v>0</v>
      </c>
      <c r="Z184" s="74">
        <f t="shared" si="30"/>
        <v>0</v>
      </c>
      <c r="AA184" s="74">
        <f t="shared" si="32"/>
        <v>0</v>
      </c>
      <c r="AB184" s="74">
        <f t="shared" si="34"/>
        <v>0</v>
      </c>
      <c r="AC184" s="74">
        <f t="shared" si="33"/>
        <v>0</v>
      </c>
    </row>
    <row r="185" spans="1:29" ht="14.5" x14ac:dyDescent="0.35">
      <c r="A185" s="88"/>
      <c r="B185" s="88"/>
      <c r="C185" s="88"/>
      <c r="D185" s="256"/>
      <c r="E185" s="256"/>
      <c r="F185" s="89"/>
      <c r="G185" s="187"/>
      <c r="H185" s="136"/>
      <c r="I185" s="137"/>
      <c r="J185" s="192"/>
      <c r="K185" s="68" t="str">
        <f t="shared" si="22"/>
        <v/>
      </c>
      <c r="L185" s="89"/>
      <c r="M185" s="67" t="str">
        <f t="shared" si="11"/>
        <v/>
      </c>
      <c r="N185" s="189" t="str">
        <f t="shared" si="12"/>
        <v/>
      </c>
      <c r="O185" s="151" t="str">
        <f t="shared" si="23"/>
        <v/>
      </c>
      <c r="P185" s="74" t="str">
        <f t="shared" si="28"/>
        <v/>
      </c>
      <c r="Q185" s="74">
        <f t="shared" si="13"/>
        <v>0</v>
      </c>
      <c r="R185" s="73">
        <f t="shared" si="14"/>
        <v>0</v>
      </c>
      <c r="S185" s="73">
        <f t="shared" si="29"/>
        <v>0</v>
      </c>
      <c r="T185" s="74">
        <f t="shared" si="24"/>
        <v>0</v>
      </c>
      <c r="U185" s="74">
        <f t="shared" si="15"/>
        <v>0</v>
      </c>
      <c r="V185" s="195">
        <f t="shared" si="16"/>
        <v>0</v>
      </c>
      <c r="W185" s="74">
        <f t="shared" si="9"/>
        <v>0</v>
      </c>
      <c r="X185" s="74">
        <f t="shared" si="31"/>
        <v>0</v>
      </c>
      <c r="Y185" s="74">
        <f t="shared" si="31"/>
        <v>0</v>
      </c>
      <c r="Z185" s="74">
        <f t="shared" si="30"/>
        <v>0</v>
      </c>
      <c r="AA185" s="74">
        <f t="shared" si="32"/>
        <v>0</v>
      </c>
      <c r="AB185" s="74">
        <f t="shared" si="34"/>
        <v>0</v>
      </c>
      <c r="AC185" s="74">
        <f t="shared" si="33"/>
        <v>0</v>
      </c>
    </row>
    <row r="186" spans="1:29" ht="14.5" x14ac:dyDescent="0.35">
      <c r="A186" s="88"/>
      <c r="B186" s="88"/>
      <c r="C186" s="88"/>
      <c r="D186" s="256"/>
      <c r="E186" s="256"/>
      <c r="F186" s="89"/>
      <c r="G186" s="187"/>
      <c r="H186" s="136"/>
      <c r="I186" s="137"/>
      <c r="J186" s="192"/>
      <c r="K186" s="68" t="str">
        <f t="shared" si="22"/>
        <v/>
      </c>
      <c r="L186" s="89"/>
      <c r="M186" s="67" t="str">
        <f t="shared" si="11"/>
        <v/>
      </c>
      <c r="N186" s="189" t="str">
        <f t="shared" si="12"/>
        <v/>
      </c>
      <c r="O186" s="151" t="str">
        <f t="shared" si="23"/>
        <v/>
      </c>
      <c r="P186" s="74" t="str">
        <f t="shared" si="28"/>
        <v/>
      </c>
      <c r="Q186" s="74">
        <f t="shared" si="13"/>
        <v>0</v>
      </c>
      <c r="R186" s="73">
        <f t="shared" si="14"/>
        <v>0</v>
      </c>
      <c r="S186" s="73">
        <f t="shared" si="29"/>
        <v>0</v>
      </c>
      <c r="T186" s="74">
        <f t="shared" si="24"/>
        <v>0</v>
      </c>
      <c r="U186" s="74">
        <f t="shared" si="15"/>
        <v>0</v>
      </c>
      <c r="V186" s="195">
        <f t="shared" si="16"/>
        <v>0</v>
      </c>
      <c r="W186" s="74">
        <f t="shared" si="9"/>
        <v>0</v>
      </c>
      <c r="X186" s="74">
        <f t="shared" si="31"/>
        <v>0</v>
      </c>
      <c r="Y186" s="74">
        <f t="shared" si="31"/>
        <v>0</v>
      </c>
      <c r="Z186" s="74">
        <f t="shared" si="30"/>
        <v>0</v>
      </c>
      <c r="AA186" s="74">
        <f t="shared" si="32"/>
        <v>0</v>
      </c>
      <c r="AB186" s="74">
        <f t="shared" si="34"/>
        <v>0</v>
      </c>
      <c r="AC186" s="74">
        <f t="shared" si="33"/>
        <v>0</v>
      </c>
    </row>
    <row r="187" spans="1:29" ht="14.5" x14ac:dyDescent="0.35">
      <c r="A187" s="88"/>
      <c r="B187" s="88"/>
      <c r="C187" s="88"/>
      <c r="D187" s="256"/>
      <c r="E187" s="256"/>
      <c r="F187" s="89"/>
      <c r="G187" s="187"/>
      <c r="H187" s="136"/>
      <c r="I187" s="137"/>
      <c r="J187" s="192"/>
      <c r="K187" s="68" t="str">
        <f t="shared" si="22"/>
        <v/>
      </c>
      <c r="L187" s="89"/>
      <c r="M187" s="67" t="str">
        <f t="shared" si="11"/>
        <v/>
      </c>
      <c r="N187" s="189" t="str">
        <f t="shared" si="12"/>
        <v/>
      </c>
      <c r="O187" s="151" t="str">
        <f t="shared" si="23"/>
        <v/>
      </c>
      <c r="P187" s="74" t="str">
        <f t="shared" si="28"/>
        <v/>
      </c>
      <c r="Q187" s="74">
        <f t="shared" si="13"/>
        <v>0</v>
      </c>
      <c r="R187" s="73">
        <f t="shared" si="14"/>
        <v>0</v>
      </c>
      <c r="S187" s="73">
        <f t="shared" si="29"/>
        <v>0</v>
      </c>
      <c r="T187" s="74">
        <f t="shared" si="24"/>
        <v>0</v>
      </c>
      <c r="U187" s="74">
        <f t="shared" si="15"/>
        <v>0</v>
      </c>
      <c r="V187" s="195">
        <f t="shared" si="16"/>
        <v>0</v>
      </c>
      <c r="W187" s="74">
        <f t="shared" si="9"/>
        <v>0</v>
      </c>
      <c r="X187" s="74">
        <f t="shared" si="31"/>
        <v>0</v>
      </c>
      <c r="Y187" s="74">
        <f t="shared" si="31"/>
        <v>0</v>
      </c>
      <c r="Z187" s="74">
        <f t="shared" si="30"/>
        <v>0</v>
      </c>
      <c r="AA187" s="74">
        <f t="shared" si="32"/>
        <v>0</v>
      </c>
      <c r="AB187" s="74">
        <f t="shared" si="34"/>
        <v>0</v>
      </c>
      <c r="AC187" s="74">
        <f t="shared" si="33"/>
        <v>0</v>
      </c>
    </row>
    <row r="188" spans="1:29" ht="14.5" x14ac:dyDescent="0.35">
      <c r="A188" s="88"/>
      <c r="B188" s="88"/>
      <c r="C188" s="88"/>
      <c r="D188" s="256"/>
      <c r="E188" s="256"/>
      <c r="F188" s="89"/>
      <c r="G188" s="187"/>
      <c r="H188" s="136"/>
      <c r="I188" s="137"/>
      <c r="J188" s="192"/>
      <c r="K188" s="68" t="str">
        <f t="shared" si="22"/>
        <v/>
      </c>
      <c r="L188" s="89"/>
      <c r="M188" s="67" t="str">
        <f t="shared" si="11"/>
        <v/>
      </c>
      <c r="N188" s="189" t="str">
        <f t="shared" si="12"/>
        <v/>
      </c>
      <c r="O188" s="151" t="str">
        <f t="shared" si="23"/>
        <v/>
      </c>
      <c r="P188" s="74" t="str">
        <f t="shared" si="28"/>
        <v/>
      </c>
      <c r="Q188" s="74">
        <f t="shared" si="13"/>
        <v>0</v>
      </c>
      <c r="R188" s="73">
        <f t="shared" si="14"/>
        <v>0</v>
      </c>
      <c r="S188" s="73">
        <f t="shared" si="29"/>
        <v>0</v>
      </c>
      <c r="T188" s="74">
        <f t="shared" si="24"/>
        <v>0</v>
      </c>
      <c r="U188" s="74">
        <f t="shared" si="15"/>
        <v>0</v>
      </c>
      <c r="V188" s="195">
        <f t="shared" si="16"/>
        <v>0</v>
      </c>
      <c r="W188" s="74">
        <f t="shared" si="9"/>
        <v>0</v>
      </c>
      <c r="X188" s="74">
        <f t="shared" si="31"/>
        <v>0</v>
      </c>
      <c r="Y188" s="74">
        <f t="shared" si="31"/>
        <v>0</v>
      </c>
      <c r="Z188" s="74">
        <f t="shared" si="30"/>
        <v>0</v>
      </c>
      <c r="AA188" s="74">
        <f t="shared" si="32"/>
        <v>0</v>
      </c>
      <c r="AB188" s="74">
        <f t="shared" si="34"/>
        <v>0</v>
      </c>
      <c r="AC188" s="74">
        <f t="shared" si="33"/>
        <v>0</v>
      </c>
    </row>
    <row r="189" spans="1:29" ht="14.5" x14ac:dyDescent="0.35">
      <c r="A189" s="88"/>
      <c r="B189" s="88"/>
      <c r="C189" s="88"/>
      <c r="D189" s="256"/>
      <c r="E189" s="256"/>
      <c r="F189" s="89"/>
      <c r="G189" s="187"/>
      <c r="H189" s="136"/>
      <c r="I189" s="137"/>
      <c r="J189" s="192"/>
      <c r="K189" s="68" t="str">
        <f t="shared" si="22"/>
        <v/>
      </c>
      <c r="L189" s="89"/>
      <c r="M189" s="67" t="str">
        <f t="shared" si="11"/>
        <v/>
      </c>
      <c r="N189" s="189" t="str">
        <f t="shared" si="12"/>
        <v/>
      </c>
      <c r="O189" s="151" t="str">
        <f t="shared" si="23"/>
        <v/>
      </c>
      <c r="P189" s="74" t="str">
        <f t="shared" si="28"/>
        <v/>
      </c>
      <c r="Q189" s="74">
        <f t="shared" si="13"/>
        <v>0</v>
      </c>
      <c r="R189" s="73">
        <f t="shared" si="14"/>
        <v>0</v>
      </c>
      <c r="S189" s="73">
        <f t="shared" si="29"/>
        <v>0</v>
      </c>
      <c r="T189" s="74">
        <f t="shared" si="24"/>
        <v>0</v>
      </c>
      <c r="U189" s="74">
        <f t="shared" si="15"/>
        <v>0</v>
      </c>
      <c r="V189" s="195">
        <f t="shared" si="16"/>
        <v>0</v>
      </c>
      <c r="W189" s="74">
        <f t="shared" si="9"/>
        <v>0</v>
      </c>
      <c r="X189" s="74">
        <f t="shared" si="31"/>
        <v>0</v>
      </c>
      <c r="Y189" s="74">
        <f t="shared" si="31"/>
        <v>0</v>
      </c>
      <c r="Z189" s="74">
        <f t="shared" si="30"/>
        <v>0</v>
      </c>
      <c r="AA189" s="74">
        <f t="shared" si="32"/>
        <v>0</v>
      </c>
      <c r="AB189" s="74">
        <f t="shared" si="34"/>
        <v>0</v>
      </c>
      <c r="AC189" s="74">
        <f t="shared" si="33"/>
        <v>0</v>
      </c>
    </row>
    <row r="190" spans="1:29" ht="14.5" x14ac:dyDescent="0.35">
      <c r="A190" s="88"/>
      <c r="B190" s="88"/>
      <c r="C190" s="88"/>
      <c r="D190" s="256"/>
      <c r="E190" s="256"/>
      <c r="F190" s="89"/>
      <c r="G190" s="187"/>
      <c r="H190" s="136"/>
      <c r="I190" s="137"/>
      <c r="J190" s="192"/>
      <c r="K190" s="68" t="str">
        <f t="shared" si="22"/>
        <v/>
      </c>
      <c r="L190" s="89"/>
      <c r="M190" s="67" t="str">
        <f t="shared" si="11"/>
        <v/>
      </c>
      <c r="N190" s="189" t="str">
        <f t="shared" si="12"/>
        <v/>
      </c>
      <c r="O190" s="151" t="str">
        <f t="shared" si="23"/>
        <v/>
      </c>
      <c r="P190" s="74" t="str">
        <f t="shared" si="28"/>
        <v/>
      </c>
      <c r="Q190" s="74">
        <f t="shared" si="13"/>
        <v>0</v>
      </c>
      <c r="R190" s="73">
        <f t="shared" si="14"/>
        <v>0</v>
      </c>
      <c r="S190" s="73">
        <f t="shared" si="29"/>
        <v>0</v>
      </c>
      <c r="T190" s="74">
        <f t="shared" si="24"/>
        <v>0</v>
      </c>
      <c r="U190" s="74">
        <f t="shared" si="15"/>
        <v>0</v>
      </c>
      <c r="V190" s="195">
        <f t="shared" si="16"/>
        <v>0</v>
      </c>
      <c r="W190" s="74">
        <f t="shared" si="9"/>
        <v>0</v>
      </c>
      <c r="X190" s="74">
        <f t="shared" si="31"/>
        <v>0</v>
      </c>
      <c r="Y190" s="74">
        <f t="shared" si="31"/>
        <v>0</v>
      </c>
      <c r="Z190" s="74">
        <f t="shared" si="30"/>
        <v>0</v>
      </c>
      <c r="AA190" s="74">
        <f t="shared" si="32"/>
        <v>0</v>
      </c>
      <c r="AB190" s="74">
        <f t="shared" si="34"/>
        <v>0</v>
      </c>
      <c r="AC190" s="74">
        <f t="shared" si="33"/>
        <v>0</v>
      </c>
    </row>
    <row r="191" spans="1:29" ht="14.5" x14ac:dyDescent="0.35">
      <c r="A191" s="88"/>
      <c r="B191" s="88"/>
      <c r="C191" s="88"/>
      <c r="D191" s="256"/>
      <c r="E191" s="256"/>
      <c r="F191" s="89"/>
      <c r="G191" s="187"/>
      <c r="H191" s="136"/>
      <c r="I191" s="137"/>
      <c r="J191" s="192"/>
      <c r="K191" s="68" t="str">
        <f t="shared" si="22"/>
        <v/>
      </c>
      <c r="L191" s="89"/>
      <c r="M191" s="67" t="str">
        <f t="shared" si="11"/>
        <v/>
      </c>
      <c r="N191" s="189" t="str">
        <f t="shared" si="12"/>
        <v/>
      </c>
      <c r="O191" s="151" t="str">
        <f t="shared" si="23"/>
        <v/>
      </c>
      <c r="P191" s="74" t="str">
        <f t="shared" si="28"/>
        <v/>
      </c>
      <c r="Q191" s="74">
        <f t="shared" si="13"/>
        <v>0</v>
      </c>
      <c r="R191" s="73">
        <f t="shared" si="14"/>
        <v>0</v>
      </c>
      <c r="S191" s="73">
        <f t="shared" si="29"/>
        <v>0</v>
      </c>
      <c r="T191" s="74">
        <f t="shared" si="24"/>
        <v>0</v>
      </c>
      <c r="U191" s="74">
        <f t="shared" si="15"/>
        <v>0</v>
      </c>
      <c r="V191" s="195">
        <f t="shared" si="16"/>
        <v>0</v>
      </c>
      <c r="W191" s="74">
        <f t="shared" si="9"/>
        <v>0</v>
      </c>
      <c r="X191" s="74">
        <f t="shared" si="31"/>
        <v>0</v>
      </c>
      <c r="Y191" s="74">
        <f t="shared" si="31"/>
        <v>0</v>
      </c>
      <c r="Z191" s="74">
        <f t="shared" si="30"/>
        <v>0</v>
      </c>
      <c r="AA191" s="74">
        <f t="shared" si="32"/>
        <v>0</v>
      </c>
      <c r="AB191" s="74">
        <f t="shared" si="34"/>
        <v>0</v>
      </c>
      <c r="AC191" s="74">
        <f t="shared" si="33"/>
        <v>0</v>
      </c>
    </row>
    <row r="192" spans="1:29" ht="14.5" x14ac:dyDescent="0.35">
      <c r="A192" s="88"/>
      <c r="B192" s="88"/>
      <c r="C192" s="88"/>
      <c r="D192" s="256"/>
      <c r="E192" s="256"/>
      <c r="F192" s="89"/>
      <c r="G192" s="187"/>
      <c r="H192" s="136"/>
      <c r="I192" s="137"/>
      <c r="J192" s="192"/>
      <c r="K192" s="68" t="str">
        <f t="shared" si="22"/>
        <v/>
      </c>
      <c r="L192" s="89"/>
      <c r="M192" s="67" t="str">
        <f t="shared" si="11"/>
        <v/>
      </c>
      <c r="N192" s="189" t="str">
        <f t="shared" si="12"/>
        <v/>
      </c>
      <c r="O192" s="151" t="str">
        <f t="shared" si="23"/>
        <v/>
      </c>
      <c r="P192" s="74" t="str">
        <f t="shared" si="28"/>
        <v/>
      </c>
      <c r="Q192" s="74">
        <f t="shared" si="13"/>
        <v>0</v>
      </c>
      <c r="R192" s="73">
        <f t="shared" si="14"/>
        <v>0</v>
      </c>
      <c r="S192" s="73">
        <f t="shared" si="29"/>
        <v>0</v>
      </c>
      <c r="T192" s="74">
        <f t="shared" si="24"/>
        <v>0</v>
      </c>
      <c r="U192" s="74">
        <f t="shared" si="15"/>
        <v>0</v>
      </c>
      <c r="V192" s="195">
        <f t="shared" si="16"/>
        <v>0</v>
      </c>
      <c r="W192" s="74">
        <f t="shared" si="9"/>
        <v>0</v>
      </c>
      <c r="X192" s="74">
        <f t="shared" si="31"/>
        <v>0</v>
      </c>
      <c r="Y192" s="74">
        <f t="shared" si="31"/>
        <v>0</v>
      </c>
      <c r="Z192" s="74">
        <f t="shared" si="30"/>
        <v>0</v>
      </c>
      <c r="AA192" s="74">
        <f t="shared" si="32"/>
        <v>0</v>
      </c>
      <c r="AB192" s="74">
        <f t="shared" si="34"/>
        <v>0</v>
      </c>
      <c r="AC192" s="74">
        <f t="shared" si="33"/>
        <v>0</v>
      </c>
    </row>
    <row r="193" spans="1:29" ht="14.5" x14ac:dyDescent="0.35">
      <c r="A193" s="88"/>
      <c r="B193" s="88"/>
      <c r="C193" s="88"/>
      <c r="D193" s="256"/>
      <c r="E193" s="256"/>
      <c r="F193" s="89"/>
      <c r="G193" s="187"/>
      <c r="H193" s="136"/>
      <c r="I193" s="137"/>
      <c r="J193" s="192"/>
      <c r="K193" s="68" t="str">
        <f t="shared" si="22"/>
        <v/>
      </c>
      <c r="L193" s="89"/>
      <c r="M193" s="67" t="str">
        <f t="shared" si="11"/>
        <v/>
      </c>
      <c r="N193" s="189" t="str">
        <f t="shared" si="12"/>
        <v/>
      </c>
      <c r="O193" s="151" t="str">
        <f t="shared" si="23"/>
        <v/>
      </c>
      <c r="P193" s="74" t="str">
        <f t="shared" si="28"/>
        <v/>
      </c>
      <c r="Q193" s="74">
        <f t="shared" si="13"/>
        <v>0</v>
      </c>
      <c r="R193" s="73">
        <f t="shared" si="14"/>
        <v>0</v>
      </c>
      <c r="S193" s="73">
        <f t="shared" si="29"/>
        <v>0</v>
      </c>
      <c r="T193" s="74">
        <f t="shared" si="24"/>
        <v>0</v>
      </c>
      <c r="U193" s="74">
        <f t="shared" si="15"/>
        <v>0</v>
      </c>
      <c r="V193" s="195">
        <f t="shared" si="16"/>
        <v>0</v>
      </c>
      <c r="W193" s="74">
        <f t="shared" si="9"/>
        <v>0</v>
      </c>
      <c r="X193" s="74">
        <f t="shared" si="31"/>
        <v>0</v>
      </c>
      <c r="Y193" s="74">
        <f t="shared" si="31"/>
        <v>0</v>
      </c>
      <c r="Z193" s="74">
        <f t="shared" si="30"/>
        <v>0</v>
      </c>
      <c r="AA193" s="74">
        <f t="shared" si="32"/>
        <v>0</v>
      </c>
      <c r="AB193" s="74">
        <f t="shared" si="34"/>
        <v>0</v>
      </c>
      <c r="AC193" s="74">
        <f t="shared" si="33"/>
        <v>0</v>
      </c>
    </row>
    <row r="194" spans="1:29" ht="14.5" x14ac:dyDescent="0.35">
      <c r="A194" s="88"/>
      <c r="B194" s="88"/>
      <c r="C194" s="88"/>
      <c r="D194" s="256"/>
      <c r="E194" s="256"/>
      <c r="F194" s="89"/>
      <c r="G194" s="187"/>
      <c r="H194" s="136"/>
      <c r="I194" s="137"/>
      <c r="J194" s="192"/>
      <c r="K194" s="68" t="str">
        <f t="shared" si="22"/>
        <v/>
      </c>
      <c r="L194" s="89"/>
      <c r="M194" s="67" t="str">
        <f t="shared" si="11"/>
        <v/>
      </c>
      <c r="N194" s="189" t="str">
        <f t="shared" si="12"/>
        <v/>
      </c>
      <c r="O194" s="151" t="str">
        <f t="shared" si="23"/>
        <v/>
      </c>
      <c r="P194" s="74" t="str">
        <f t="shared" si="28"/>
        <v/>
      </c>
      <c r="Q194" s="74">
        <f t="shared" si="13"/>
        <v>0</v>
      </c>
      <c r="R194" s="73">
        <f t="shared" si="14"/>
        <v>0</v>
      </c>
      <c r="S194" s="73">
        <f t="shared" si="29"/>
        <v>0</v>
      </c>
      <c r="T194" s="74">
        <f t="shared" si="24"/>
        <v>0</v>
      </c>
      <c r="U194" s="74">
        <f t="shared" si="15"/>
        <v>0</v>
      </c>
      <c r="V194" s="195">
        <f t="shared" si="16"/>
        <v>0</v>
      </c>
      <c r="W194" s="74">
        <f t="shared" si="9"/>
        <v>0</v>
      </c>
      <c r="X194" s="74">
        <f t="shared" si="31"/>
        <v>0</v>
      </c>
      <c r="Y194" s="74">
        <f t="shared" si="31"/>
        <v>0</v>
      </c>
      <c r="Z194" s="74">
        <f t="shared" si="30"/>
        <v>0</v>
      </c>
      <c r="AA194" s="74">
        <f t="shared" si="32"/>
        <v>0</v>
      </c>
      <c r="AB194" s="74">
        <f t="shared" si="34"/>
        <v>0</v>
      </c>
      <c r="AC194" s="74">
        <f t="shared" si="33"/>
        <v>0</v>
      </c>
    </row>
    <row r="195" spans="1:29" ht="14.5" x14ac:dyDescent="0.35">
      <c r="A195" s="88"/>
      <c r="B195" s="88"/>
      <c r="C195" s="88"/>
      <c r="D195" s="256"/>
      <c r="E195" s="256"/>
      <c r="F195" s="89"/>
      <c r="G195" s="187"/>
      <c r="H195" s="136"/>
      <c r="I195" s="137"/>
      <c r="J195" s="192"/>
      <c r="K195" s="68" t="str">
        <f t="shared" si="22"/>
        <v/>
      </c>
      <c r="L195" s="89"/>
      <c r="M195" s="67" t="str">
        <f t="shared" si="11"/>
        <v/>
      </c>
      <c r="N195" s="189" t="str">
        <f t="shared" si="12"/>
        <v/>
      </c>
      <c r="O195" s="151" t="str">
        <f t="shared" si="23"/>
        <v/>
      </c>
      <c r="P195" s="74" t="str">
        <f t="shared" si="28"/>
        <v/>
      </c>
      <c r="Q195" s="74">
        <f t="shared" si="13"/>
        <v>0</v>
      </c>
      <c r="R195" s="73">
        <f t="shared" si="14"/>
        <v>0</v>
      </c>
      <c r="S195" s="73">
        <f t="shared" si="29"/>
        <v>0</v>
      </c>
      <c r="T195" s="74">
        <f t="shared" si="24"/>
        <v>0</v>
      </c>
      <c r="U195" s="74">
        <f t="shared" si="15"/>
        <v>0</v>
      </c>
      <c r="V195" s="195">
        <f t="shared" si="16"/>
        <v>0</v>
      </c>
      <c r="W195" s="74">
        <f t="shared" si="9"/>
        <v>0</v>
      </c>
      <c r="X195" s="74">
        <f t="shared" si="31"/>
        <v>0</v>
      </c>
      <c r="Y195" s="74">
        <f t="shared" si="31"/>
        <v>0</v>
      </c>
      <c r="Z195" s="74">
        <f t="shared" si="30"/>
        <v>0</v>
      </c>
      <c r="AA195" s="74">
        <f t="shared" si="32"/>
        <v>0</v>
      </c>
      <c r="AB195" s="74">
        <f t="shared" si="34"/>
        <v>0</v>
      </c>
      <c r="AC195" s="74">
        <f t="shared" si="33"/>
        <v>0</v>
      </c>
    </row>
    <row r="196" spans="1:29" ht="14.5" x14ac:dyDescent="0.35">
      <c r="A196" s="88"/>
      <c r="B196" s="88"/>
      <c r="C196" s="88"/>
      <c r="D196" s="256"/>
      <c r="E196" s="256"/>
      <c r="F196" s="89"/>
      <c r="G196" s="187"/>
      <c r="H196" s="136"/>
      <c r="I196" s="137"/>
      <c r="J196" s="192"/>
      <c r="K196" s="68" t="str">
        <f t="shared" si="22"/>
        <v/>
      </c>
      <c r="L196" s="89"/>
      <c r="M196" s="67" t="str">
        <f t="shared" si="11"/>
        <v/>
      </c>
      <c r="N196" s="189" t="str">
        <f t="shared" si="12"/>
        <v/>
      </c>
      <c r="O196" s="151" t="str">
        <f t="shared" si="23"/>
        <v/>
      </c>
      <c r="P196" s="74" t="str">
        <f t="shared" si="28"/>
        <v/>
      </c>
      <c r="Q196" s="74">
        <f t="shared" si="13"/>
        <v>0</v>
      </c>
      <c r="R196" s="73">
        <f t="shared" si="14"/>
        <v>0</v>
      </c>
      <c r="S196" s="73">
        <f t="shared" si="29"/>
        <v>0</v>
      </c>
      <c r="T196" s="74">
        <f t="shared" si="24"/>
        <v>0</v>
      </c>
      <c r="U196" s="74">
        <f t="shared" si="15"/>
        <v>0</v>
      </c>
      <c r="V196" s="195">
        <f t="shared" si="16"/>
        <v>0</v>
      </c>
      <c r="W196" s="74">
        <f t="shared" si="9"/>
        <v>0</v>
      </c>
      <c r="X196" s="74">
        <f t="shared" si="31"/>
        <v>0</v>
      </c>
      <c r="Y196" s="74">
        <f t="shared" si="31"/>
        <v>0</v>
      </c>
      <c r="Z196" s="74">
        <f t="shared" si="30"/>
        <v>0</v>
      </c>
      <c r="AA196" s="74">
        <f t="shared" si="32"/>
        <v>0</v>
      </c>
      <c r="AB196" s="74">
        <f t="shared" si="34"/>
        <v>0</v>
      </c>
      <c r="AC196" s="74">
        <f t="shared" si="33"/>
        <v>0</v>
      </c>
    </row>
    <row r="197" spans="1:29" ht="14.5" x14ac:dyDescent="0.35">
      <c r="A197" s="88"/>
      <c r="B197" s="88"/>
      <c r="C197" s="88"/>
      <c r="D197" s="256"/>
      <c r="E197" s="256"/>
      <c r="F197" s="89"/>
      <c r="G197" s="187"/>
      <c r="H197" s="136"/>
      <c r="I197" s="137"/>
      <c r="J197" s="192"/>
      <c r="K197" s="68" t="str">
        <f t="shared" si="22"/>
        <v/>
      </c>
      <c r="L197" s="89"/>
      <c r="M197" s="67" t="str">
        <f t="shared" si="11"/>
        <v/>
      </c>
      <c r="N197" s="189" t="str">
        <f t="shared" si="12"/>
        <v/>
      </c>
      <c r="O197" s="151" t="str">
        <f t="shared" si="23"/>
        <v/>
      </c>
      <c r="P197" s="74" t="str">
        <f t="shared" si="28"/>
        <v/>
      </c>
      <c r="Q197" s="74">
        <f t="shared" si="13"/>
        <v>0</v>
      </c>
      <c r="R197" s="73">
        <f t="shared" si="14"/>
        <v>0</v>
      </c>
      <c r="S197" s="73">
        <f t="shared" si="29"/>
        <v>0</v>
      </c>
      <c r="T197" s="74">
        <f t="shared" si="24"/>
        <v>0</v>
      </c>
      <c r="U197" s="74">
        <f t="shared" si="15"/>
        <v>0</v>
      </c>
      <c r="V197" s="195">
        <f t="shared" si="16"/>
        <v>0</v>
      </c>
      <c r="W197" s="74">
        <f t="shared" si="9"/>
        <v>0</v>
      </c>
      <c r="X197" s="74">
        <f t="shared" si="31"/>
        <v>0</v>
      </c>
      <c r="Y197" s="74">
        <f t="shared" si="31"/>
        <v>0</v>
      </c>
      <c r="Z197" s="74">
        <f t="shared" si="30"/>
        <v>0</v>
      </c>
      <c r="AA197" s="74">
        <f t="shared" si="32"/>
        <v>0</v>
      </c>
      <c r="AB197" s="74">
        <f t="shared" si="34"/>
        <v>0</v>
      </c>
      <c r="AC197" s="74">
        <f t="shared" si="33"/>
        <v>0</v>
      </c>
    </row>
    <row r="198" spans="1:29" ht="14.5" x14ac:dyDescent="0.35">
      <c r="A198" s="88"/>
      <c r="B198" s="88"/>
      <c r="C198" s="88"/>
      <c r="D198" s="256"/>
      <c r="E198" s="256"/>
      <c r="F198" s="89"/>
      <c r="G198" s="187"/>
      <c r="H198" s="136"/>
      <c r="I198" s="137"/>
      <c r="J198" s="192"/>
      <c r="K198" s="68" t="str">
        <f t="shared" si="22"/>
        <v/>
      </c>
      <c r="L198" s="89"/>
      <c r="M198" s="67" t="str">
        <f t="shared" si="11"/>
        <v/>
      </c>
      <c r="N198" s="189" t="str">
        <f t="shared" si="12"/>
        <v/>
      </c>
      <c r="O198" s="151" t="str">
        <f t="shared" si="23"/>
        <v/>
      </c>
      <c r="P198" s="74" t="str">
        <f t="shared" si="28"/>
        <v/>
      </c>
      <c r="Q198" s="74">
        <f t="shared" si="13"/>
        <v>0</v>
      </c>
      <c r="R198" s="73">
        <f t="shared" si="14"/>
        <v>0</v>
      </c>
      <c r="S198" s="73">
        <f t="shared" si="29"/>
        <v>0</v>
      </c>
      <c r="T198" s="74">
        <f t="shared" si="24"/>
        <v>0</v>
      </c>
      <c r="U198" s="74">
        <f t="shared" si="15"/>
        <v>0</v>
      </c>
      <c r="V198" s="195">
        <f t="shared" si="16"/>
        <v>0</v>
      </c>
      <c r="W198" s="74">
        <f t="shared" si="9"/>
        <v>0</v>
      </c>
      <c r="X198" s="74">
        <f t="shared" si="31"/>
        <v>0</v>
      </c>
      <c r="Y198" s="74">
        <f t="shared" si="31"/>
        <v>0</v>
      </c>
      <c r="Z198" s="74">
        <f t="shared" si="30"/>
        <v>0</v>
      </c>
      <c r="AA198" s="74">
        <f t="shared" si="32"/>
        <v>0</v>
      </c>
      <c r="AB198" s="74">
        <f t="shared" si="34"/>
        <v>0</v>
      </c>
      <c r="AC198" s="74">
        <f t="shared" si="33"/>
        <v>0</v>
      </c>
    </row>
    <row r="199" spans="1:29" ht="14.5" x14ac:dyDescent="0.35">
      <c r="A199" s="88"/>
      <c r="B199" s="88"/>
      <c r="C199" s="88"/>
      <c r="D199" s="256"/>
      <c r="E199" s="256"/>
      <c r="F199" s="89"/>
      <c r="G199" s="187"/>
      <c r="H199" s="136"/>
      <c r="I199" s="137"/>
      <c r="J199" s="192"/>
      <c r="K199" s="68" t="str">
        <f t="shared" si="22"/>
        <v/>
      </c>
      <c r="L199" s="89"/>
      <c r="M199" s="67" t="str">
        <f t="shared" si="11"/>
        <v/>
      </c>
      <c r="N199" s="189" t="str">
        <f t="shared" si="12"/>
        <v/>
      </c>
      <c r="O199" s="151" t="str">
        <f t="shared" si="23"/>
        <v/>
      </c>
      <c r="P199" s="74" t="str">
        <f t="shared" si="28"/>
        <v/>
      </c>
      <c r="Q199" s="74">
        <f t="shared" si="13"/>
        <v>0</v>
      </c>
      <c r="R199" s="73">
        <f t="shared" si="14"/>
        <v>0</v>
      </c>
      <c r="S199" s="73">
        <f t="shared" si="29"/>
        <v>0</v>
      </c>
      <c r="T199" s="74">
        <f t="shared" si="24"/>
        <v>0</v>
      </c>
      <c r="U199" s="74">
        <f t="shared" si="15"/>
        <v>0</v>
      </c>
      <c r="V199" s="195">
        <f t="shared" si="16"/>
        <v>0</v>
      </c>
      <c r="W199" s="74">
        <f t="shared" si="9"/>
        <v>0</v>
      </c>
      <c r="X199" s="74">
        <f t="shared" si="31"/>
        <v>0</v>
      </c>
      <c r="Y199" s="74">
        <f t="shared" si="31"/>
        <v>0</v>
      </c>
      <c r="Z199" s="74">
        <f t="shared" si="30"/>
        <v>0</v>
      </c>
      <c r="AA199" s="74">
        <f t="shared" si="32"/>
        <v>0</v>
      </c>
      <c r="AB199" s="74">
        <f t="shared" si="34"/>
        <v>0</v>
      </c>
      <c r="AC199" s="74">
        <f t="shared" si="33"/>
        <v>0</v>
      </c>
    </row>
    <row r="200" spans="1:29" ht="14.5" x14ac:dyDescent="0.35">
      <c r="A200" s="88"/>
      <c r="B200" s="88"/>
      <c r="C200" s="88"/>
      <c r="D200" s="256"/>
      <c r="E200" s="256"/>
      <c r="F200" s="89"/>
      <c r="G200" s="187"/>
      <c r="H200" s="136"/>
      <c r="I200" s="137"/>
      <c r="J200" s="192"/>
      <c r="K200" s="68" t="str">
        <f t="shared" si="22"/>
        <v/>
      </c>
      <c r="L200" s="89"/>
      <c r="M200" s="67" t="str">
        <f t="shared" si="11"/>
        <v/>
      </c>
      <c r="N200" s="189" t="str">
        <f t="shared" si="12"/>
        <v/>
      </c>
      <c r="O200" s="151" t="str">
        <f t="shared" si="23"/>
        <v/>
      </c>
      <c r="P200" s="74" t="str">
        <f t="shared" ref="P200:P263" si="35">IF(F200&gt;0,IF(M200&lt;=3470,$A$382,IF(M200&gt;=4340,$A$384,$A$383)),"")</f>
        <v/>
      </c>
      <c r="Q200" s="74">
        <f t="shared" si="13"/>
        <v>0</v>
      </c>
      <c r="R200" s="73">
        <f t="shared" si="14"/>
        <v>0</v>
      </c>
      <c r="S200" s="73">
        <f t="shared" ref="S200:S263" si="36">IF(AND(P200=$A$383,ISBLANK(J200)),1,0)</f>
        <v>0</v>
      </c>
      <c r="T200" s="74">
        <f t="shared" si="24"/>
        <v>0</v>
      </c>
      <c r="U200" s="74">
        <f t="shared" si="15"/>
        <v>0</v>
      </c>
      <c r="V200" s="195">
        <f t="shared" si="16"/>
        <v>0</v>
      </c>
      <c r="W200" s="74">
        <f t="shared" si="9"/>
        <v>0</v>
      </c>
      <c r="X200" s="74">
        <f t="shared" si="31"/>
        <v>0</v>
      </c>
      <c r="Y200" s="74">
        <f t="shared" si="31"/>
        <v>0</v>
      </c>
      <c r="Z200" s="74">
        <f t="shared" si="30"/>
        <v>0</v>
      </c>
      <c r="AA200" s="74">
        <f t="shared" si="32"/>
        <v>0</v>
      </c>
      <c r="AB200" s="74">
        <f t="shared" si="34"/>
        <v>0</v>
      </c>
      <c r="AC200" s="74">
        <f t="shared" si="33"/>
        <v>0</v>
      </c>
    </row>
    <row r="201" spans="1:29" ht="14.5" x14ac:dyDescent="0.35">
      <c r="A201" s="88"/>
      <c r="B201" s="88"/>
      <c r="C201" s="88"/>
      <c r="D201" s="256"/>
      <c r="E201" s="256"/>
      <c r="F201" s="89"/>
      <c r="G201" s="187"/>
      <c r="H201" s="136"/>
      <c r="I201" s="137"/>
      <c r="J201" s="192"/>
      <c r="K201" s="68" t="str">
        <f t="shared" si="22"/>
        <v/>
      </c>
      <c r="L201" s="89"/>
      <c r="M201" s="67" t="str">
        <f t="shared" si="11"/>
        <v/>
      </c>
      <c r="N201" s="189" t="str">
        <f t="shared" si="12"/>
        <v/>
      </c>
      <c r="O201" s="151" t="str">
        <f t="shared" si="23"/>
        <v/>
      </c>
      <c r="P201" s="74" t="str">
        <f t="shared" si="35"/>
        <v/>
      </c>
      <c r="Q201" s="74">
        <f t="shared" si="13"/>
        <v>0</v>
      </c>
      <c r="R201" s="73">
        <f t="shared" si="14"/>
        <v>0</v>
      </c>
      <c r="S201" s="73">
        <f t="shared" si="36"/>
        <v>0</v>
      </c>
      <c r="T201" s="74">
        <f t="shared" si="24"/>
        <v>0</v>
      </c>
      <c r="U201" s="74">
        <f t="shared" si="15"/>
        <v>0</v>
      </c>
      <c r="V201" s="195">
        <f t="shared" si="16"/>
        <v>0</v>
      </c>
      <c r="W201" s="74">
        <f t="shared" si="9"/>
        <v>0</v>
      </c>
      <c r="X201" s="74">
        <f t="shared" si="31"/>
        <v>0</v>
      </c>
      <c r="Y201" s="74">
        <f t="shared" si="31"/>
        <v>0</v>
      </c>
      <c r="Z201" s="74">
        <f t="shared" si="30"/>
        <v>0</v>
      </c>
      <c r="AA201" s="74">
        <f t="shared" si="32"/>
        <v>0</v>
      </c>
      <c r="AB201" s="74">
        <f t="shared" si="34"/>
        <v>0</v>
      </c>
      <c r="AC201" s="74">
        <f t="shared" si="33"/>
        <v>0</v>
      </c>
    </row>
    <row r="202" spans="1:29" ht="14.5" x14ac:dyDescent="0.35">
      <c r="A202" s="88"/>
      <c r="B202" s="88"/>
      <c r="C202" s="88"/>
      <c r="D202" s="256"/>
      <c r="E202" s="256"/>
      <c r="F202" s="89"/>
      <c r="G202" s="187"/>
      <c r="H202" s="136"/>
      <c r="I202" s="137"/>
      <c r="J202" s="192"/>
      <c r="K202" s="68" t="str">
        <f t="shared" si="22"/>
        <v/>
      </c>
      <c r="L202" s="89"/>
      <c r="M202" s="67" t="str">
        <f t="shared" si="11"/>
        <v/>
      </c>
      <c r="N202" s="189" t="str">
        <f t="shared" si="12"/>
        <v/>
      </c>
      <c r="O202" s="151" t="str">
        <f t="shared" si="23"/>
        <v/>
      </c>
      <c r="P202" s="74" t="str">
        <f t="shared" si="35"/>
        <v/>
      </c>
      <c r="Q202" s="74">
        <f t="shared" si="13"/>
        <v>0</v>
      </c>
      <c r="R202" s="73">
        <f t="shared" si="14"/>
        <v>0</v>
      </c>
      <c r="S202" s="73">
        <f t="shared" si="36"/>
        <v>0</v>
      </c>
      <c r="T202" s="74">
        <f t="shared" si="24"/>
        <v>0</v>
      </c>
      <c r="U202" s="74">
        <f t="shared" si="15"/>
        <v>0</v>
      </c>
      <c r="V202" s="195">
        <f t="shared" si="16"/>
        <v>0</v>
      </c>
      <c r="W202" s="74">
        <f t="shared" si="9"/>
        <v>0</v>
      </c>
      <c r="X202" s="74">
        <f t="shared" si="31"/>
        <v>0</v>
      </c>
      <c r="Y202" s="74">
        <f t="shared" si="31"/>
        <v>0</v>
      </c>
      <c r="Z202" s="74">
        <f t="shared" ref="Z202:Z265" si="37">IF(OR(D202="",H202="",D202=0,H202=0),0,IF(D202&gt;30,1,0))</f>
        <v>0</v>
      </c>
      <c r="AA202" s="74">
        <f t="shared" si="32"/>
        <v>0</v>
      </c>
      <c r="AB202" s="74">
        <f t="shared" si="34"/>
        <v>0</v>
      </c>
      <c r="AC202" s="74">
        <f t="shared" si="33"/>
        <v>0</v>
      </c>
    </row>
    <row r="203" spans="1:29" ht="14.5" x14ac:dyDescent="0.35">
      <c r="A203" s="88"/>
      <c r="B203" s="88"/>
      <c r="C203" s="88"/>
      <c r="D203" s="256"/>
      <c r="E203" s="256"/>
      <c r="F203" s="89"/>
      <c r="G203" s="187"/>
      <c r="H203" s="136"/>
      <c r="I203" s="137"/>
      <c r="J203" s="192"/>
      <c r="K203" s="68" t="str">
        <f t="shared" si="22"/>
        <v/>
      </c>
      <c r="L203" s="89"/>
      <c r="M203" s="67" t="str">
        <f t="shared" si="11"/>
        <v/>
      </c>
      <c r="N203" s="189" t="str">
        <f t="shared" si="12"/>
        <v/>
      </c>
      <c r="O203" s="151" t="str">
        <f t="shared" si="23"/>
        <v/>
      </c>
      <c r="P203" s="74" t="str">
        <f t="shared" si="35"/>
        <v/>
      </c>
      <c r="Q203" s="74">
        <f t="shared" si="13"/>
        <v>0</v>
      </c>
      <c r="R203" s="73">
        <f t="shared" si="14"/>
        <v>0</v>
      </c>
      <c r="S203" s="73">
        <f t="shared" si="36"/>
        <v>0</v>
      </c>
      <c r="T203" s="74">
        <f t="shared" si="24"/>
        <v>0</v>
      </c>
      <c r="U203" s="74">
        <f t="shared" si="15"/>
        <v>0</v>
      </c>
      <c r="V203" s="195">
        <f t="shared" si="16"/>
        <v>0</v>
      </c>
      <c r="W203" s="74">
        <f t="shared" si="9"/>
        <v>0</v>
      </c>
      <c r="X203" s="74">
        <f t="shared" si="31"/>
        <v>0</v>
      </c>
      <c r="Y203" s="74">
        <f t="shared" si="31"/>
        <v>0</v>
      </c>
      <c r="Z203" s="74">
        <f t="shared" si="37"/>
        <v>0</v>
      </c>
      <c r="AA203" s="74">
        <f t="shared" si="32"/>
        <v>0</v>
      </c>
      <c r="AB203" s="74">
        <f t="shared" si="34"/>
        <v>0</v>
      </c>
      <c r="AC203" s="74">
        <f t="shared" si="33"/>
        <v>0</v>
      </c>
    </row>
    <row r="204" spans="1:29" ht="14.5" x14ac:dyDescent="0.35">
      <c r="A204" s="88"/>
      <c r="B204" s="88"/>
      <c r="C204" s="88"/>
      <c r="D204" s="256"/>
      <c r="E204" s="256"/>
      <c r="F204" s="89"/>
      <c r="G204" s="187"/>
      <c r="H204" s="136"/>
      <c r="I204" s="137"/>
      <c r="J204" s="192"/>
      <c r="K204" s="68" t="str">
        <f t="shared" si="22"/>
        <v/>
      </c>
      <c r="L204" s="89"/>
      <c r="M204" s="67" t="str">
        <f t="shared" si="11"/>
        <v/>
      </c>
      <c r="N204" s="189" t="str">
        <f t="shared" si="12"/>
        <v/>
      </c>
      <c r="O204" s="151" t="str">
        <f t="shared" si="23"/>
        <v/>
      </c>
      <c r="P204" s="74" t="str">
        <f t="shared" si="35"/>
        <v/>
      </c>
      <c r="Q204" s="74">
        <f t="shared" si="13"/>
        <v>0</v>
      </c>
      <c r="R204" s="73">
        <f t="shared" si="14"/>
        <v>0</v>
      </c>
      <c r="S204" s="73">
        <f t="shared" si="36"/>
        <v>0</v>
      </c>
      <c r="T204" s="74">
        <f t="shared" si="24"/>
        <v>0</v>
      </c>
      <c r="U204" s="74">
        <f t="shared" si="15"/>
        <v>0</v>
      </c>
      <c r="V204" s="195">
        <f t="shared" si="16"/>
        <v>0</v>
      </c>
      <c r="W204" s="74">
        <f t="shared" si="9"/>
        <v>0</v>
      </c>
      <c r="X204" s="74">
        <f t="shared" si="31"/>
        <v>0</v>
      </c>
      <c r="Y204" s="74">
        <f t="shared" si="31"/>
        <v>0</v>
      </c>
      <c r="Z204" s="74">
        <f t="shared" si="37"/>
        <v>0</v>
      </c>
      <c r="AA204" s="74">
        <f t="shared" si="32"/>
        <v>0</v>
      </c>
      <c r="AB204" s="74">
        <f t="shared" si="34"/>
        <v>0</v>
      </c>
      <c r="AC204" s="74">
        <f t="shared" si="33"/>
        <v>0</v>
      </c>
    </row>
    <row r="205" spans="1:29" ht="14.5" x14ac:dyDescent="0.35">
      <c r="A205" s="88"/>
      <c r="B205" s="88"/>
      <c r="C205" s="88"/>
      <c r="D205" s="256"/>
      <c r="E205" s="256"/>
      <c r="F205" s="89"/>
      <c r="G205" s="187"/>
      <c r="H205" s="136"/>
      <c r="I205" s="137"/>
      <c r="J205" s="192"/>
      <c r="K205" s="68" t="str">
        <f t="shared" si="22"/>
        <v/>
      </c>
      <c r="L205" s="89"/>
      <c r="M205" s="67" t="str">
        <f t="shared" si="11"/>
        <v/>
      </c>
      <c r="N205" s="189" t="str">
        <f t="shared" si="12"/>
        <v/>
      </c>
      <c r="O205" s="151" t="str">
        <f t="shared" si="23"/>
        <v/>
      </c>
      <c r="P205" s="74" t="str">
        <f t="shared" si="35"/>
        <v/>
      </c>
      <c r="Q205" s="74">
        <f t="shared" si="13"/>
        <v>0</v>
      </c>
      <c r="R205" s="73">
        <f t="shared" si="14"/>
        <v>0</v>
      </c>
      <c r="S205" s="73">
        <f t="shared" si="36"/>
        <v>0</v>
      </c>
      <c r="T205" s="74">
        <f t="shared" si="24"/>
        <v>0</v>
      </c>
      <c r="U205" s="74">
        <f t="shared" si="15"/>
        <v>0</v>
      </c>
      <c r="V205" s="195">
        <f t="shared" si="16"/>
        <v>0</v>
      </c>
      <c r="W205" s="74">
        <f t="shared" si="9"/>
        <v>0</v>
      </c>
      <c r="X205" s="74">
        <f t="shared" si="31"/>
        <v>0</v>
      </c>
      <c r="Y205" s="74">
        <f t="shared" si="31"/>
        <v>0</v>
      </c>
      <c r="Z205" s="74">
        <f t="shared" si="37"/>
        <v>0</v>
      </c>
      <c r="AA205" s="74">
        <f t="shared" si="32"/>
        <v>0</v>
      </c>
      <c r="AB205" s="74">
        <f t="shared" si="34"/>
        <v>0</v>
      </c>
      <c r="AC205" s="74">
        <f t="shared" si="33"/>
        <v>0</v>
      </c>
    </row>
    <row r="206" spans="1:29" ht="14.5" x14ac:dyDescent="0.35">
      <c r="A206" s="88"/>
      <c r="B206" s="88"/>
      <c r="C206" s="88"/>
      <c r="D206" s="256"/>
      <c r="E206" s="256"/>
      <c r="F206" s="89"/>
      <c r="G206" s="187"/>
      <c r="H206" s="136"/>
      <c r="I206" s="137"/>
      <c r="J206" s="192"/>
      <c r="K206" s="68" t="str">
        <f t="shared" si="22"/>
        <v/>
      </c>
      <c r="L206" s="89"/>
      <c r="M206" s="67" t="str">
        <f t="shared" si="11"/>
        <v/>
      </c>
      <c r="N206" s="189" t="str">
        <f t="shared" si="12"/>
        <v/>
      </c>
      <c r="O206" s="151" t="str">
        <f t="shared" si="23"/>
        <v/>
      </c>
      <c r="P206" s="74" t="str">
        <f t="shared" si="35"/>
        <v/>
      </c>
      <c r="Q206" s="74">
        <f t="shared" si="13"/>
        <v>0</v>
      </c>
      <c r="R206" s="73">
        <f t="shared" si="14"/>
        <v>0</v>
      </c>
      <c r="S206" s="73">
        <f t="shared" si="36"/>
        <v>0</v>
      </c>
      <c r="T206" s="74">
        <f t="shared" si="24"/>
        <v>0</v>
      </c>
      <c r="U206" s="74">
        <f t="shared" si="15"/>
        <v>0</v>
      </c>
      <c r="V206" s="195">
        <f t="shared" si="16"/>
        <v>0</v>
      </c>
      <c r="W206" s="74">
        <f t="shared" si="9"/>
        <v>0</v>
      </c>
      <c r="X206" s="74">
        <f t="shared" si="31"/>
        <v>0</v>
      </c>
      <c r="Y206" s="74">
        <f t="shared" si="31"/>
        <v>0</v>
      </c>
      <c r="Z206" s="74">
        <f t="shared" si="37"/>
        <v>0</v>
      </c>
      <c r="AA206" s="74">
        <f t="shared" si="32"/>
        <v>0</v>
      </c>
      <c r="AB206" s="74">
        <f t="shared" si="34"/>
        <v>0</v>
      </c>
      <c r="AC206" s="74">
        <f t="shared" si="33"/>
        <v>0</v>
      </c>
    </row>
    <row r="207" spans="1:29" ht="14.5" x14ac:dyDescent="0.35">
      <c r="A207" s="88"/>
      <c r="B207" s="88"/>
      <c r="C207" s="88"/>
      <c r="D207" s="256"/>
      <c r="E207" s="256"/>
      <c r="F207" s="89"/>
      <c r="G207" s="187"/>
      <c r="H207" s="136"/>
      <c r="I207" s="137"/>
      <c r="J207" s="192"/>
      <c r="K207" s="68" t="str">
        <f t="shared" si="22"/>
        <v/>
      </c>
      <c r="L207" s="89"/>
      <c r="M207" s="67" t="str">
        <f t="shared" si="11"/>
        <v/>
      </c>
      <c r="N207" s="189" t="str">
        <f t="shared" si="12"/>
        <v/>
      </c>
      <c r="O207" s="151" t="str">
        <f t="shared" si="23"/>
        <v/>
      </c>
      <c r="P207" s="74" t="str">
        <f t="shared" si="35"/>
        <v/>
      </c>
      <c r="Q207" s="74">
        <f t="shared" si="13"/>
        <v>0</v>
      </c>
      <c r="R207" s="73">
        <f t="shared" si="14"/>
        <v>0</v>
      </c>
      <c r="S207" s="73">
        <f t="shared" si="36"/>
        <v>0</v>
      </c>
      <c r="T207" s="74">
        <f t="shared" si="24"/>
        <v>0</v>
      </c>
      <c r="U207" s="74">
        <f t="shared" si="15"/>
        <v>0</v>
      </c>
      <c r="V207" s="195">
        <f t="shared" si="16"/>
        <v>0</v>
      </c>
      <c r="W207" s="74">
        <f t="shared" si="9"/>
        <v>0</v>
      </c>
      <c r="X207" s="74">
        <f t="shared" si="31"/>
        <v>0</v>
      </c>
      <c r="Y207" s="74">
        <f t="shared" si="31"/>
        <v>0</v>
      </c>
      <c r="Z207" s="74">
        <f t="shared" si="37"/>
        <v>0</v>
      </c>
      <c r="AA207" s="74">
        <f t="shared" si="32"/>
        <v>0</v>
      </c>
      <c r="AB207" s="74">
        <f t="shared" si="34"/>
        <v>0</v>
      </c>
      <c r="AC207" s="74">
        <f t="shared" si="33"/>
        <v>0</v>
      </c>
    </row>
    <row r="208" spans="1:29" ht="14.5" x14ac:dyDescent="0.35">
      <c r="A208" s="88"/>
      <c r="B208" s="88"/>
      <c r="C208" s="88"/>
      <c r="D208" s="256"/>
      <c r="E208" s="256"/>
      <c r="F208" s="89"/>
      <c r="G208" s="187"/>
      <c r="H208" s="136"/>
      <c r="I208" s="137"/>
      <c r="J208" s="192"/>
      <c r="K208" s="68" t="str">
        <f t="shared" si="22"/>
        <v/>
      </c>
      <c r="L208" s="89"/>
      <c r="M208" s="67" t="str">
        <f t="shared" si="11"/>
        <v/>
      </c>
      <c r="N208" s="189" t="str">
        <f t="shared" si="12"/>
        <v/>
      </c>
      <c r="O208" s="151" t="str">
        <f t="shared" si="23"/>
        <v/>
      </c>
      <c r="P208" s="74" t="str">
        <f t="shared" si="35"/>
        <v/>
      </c>
      <c r="Q208" s="74">
        <f t="shared" si="13"/>
        <v>0</v>
      </c>
      <c r="R208" s="73">
        <f t="shared" si="14"/>
        <v>0</v>
      </c>
      <c r="S208" s="73">
        <f t="shared" si="36"/>
        <v>0</v>
      </c>
      <c r="T208" s="74">
        <f t="shared" si="24"/>
        <v>0</v>
      </c>
      <c r="U208" s="74">
        <f t="shared" si="15"/>
        <v>0</v>
      </c>
      <c r="V208" s="195">
        <f t="shared" si="16"/>
        <v>0</v>
      </c>
      <c r="W208" s="74">
        <f t="shared" si="9"/>
        <v>0</v>
      </c>
      <c r="X208" s="74">
        <f t="shared" si="31"/>
        <v>0</v>
      </c>
      <c r="Y208" s="74">
        <f t="shared" si="31"/>
        <v>0</v>
      </c>
      <c r="Z208" s="74">
        <f t="shared" si="37"/>
        <v>0</v>
      </c>
      <c r="AA208" s="74">
        <f t="shared" si="32"/>
        <v>0</v>
      </c>
      <c r="AB208" s="74">
        <f t="shared" si="34"/>
        <v>0</v>
      </c>
      <c r="AC208" s="74">
        <f t="shared" si="33"/>
        <v>0</v>
      </c>
    </row>
    <row r="209" spans="1:29" ht="14.5" x14ac:dyDescent="0.35">
      <c r="A209" s="88"/>
      <c r="B209" s="88"/>
      <c r="C209" s="88"/>
      <c r="D209" s="256"/>
      <c r="E209" s="256"/>
      <c r="F209" s="89"/>
      <c r="G209" s="187"/>
      <c r="H209" s="136"/>
      <c r="I209" s="137"/>
      <c r="J209" s="192"/>
      <c r="K209" s="68" t="str">
        <f t="shared" si="22"/>
        <v/>
      </c>
      <c r="L209" s="89"/>
      <c r="M209" s="67" t="str">
        <f t="shared" si="11"/>
        <v/>
      </c>
      <c r="N209" s="189" t="str">
        <f t="shared" si="12"/>
        <v/>
      </c>
      <c r="O209" s="151" t="str">
        <f t="shared" si="23"/>
        <v/>
      </c>
      <c r="P209" s="74" t="str">
        <f t="shared" si="35"/>
        <v/>
      </c>
      <c r="Q209" s="74">
        <f t="shared" si="13"/>
        <v>0</v>
      </c>
      <c r="R209" s="73">
        <f t="shared" si="14"/>
        <v>0</v>
      </c>
      <c r="S209" s="73">
        <f t="shared" si="36"/>
        <v>0</v>
      </c>
      <c r="T209" s="74">
        <f t="shared" si="24"/>
        <v>0</v>
      </c>
      <c r="U209" s="74">
        <f t="shared" si="15"/>
        <v>0</v>
      </c>
      <c r="V209" s="195">
        <f t="shared" si="16"/>
        <v>0</v>
      </c>
      <c r="W209" s="74">
        <f t="shared" si="9"/>
        <v>0</v>
      </c>
      <c r="X209" s="74">
        <f t="shared" si="31"/>
        <v>0</v>
      </c>
      <c r="Y209" s="74">
        <f t="shared" si="31"/>
        <v>0</v>
      </c>
      <c r="Z209" s="74">
        <f t="shared" si="37"/>
        <v>0</v>
      </c>
      <c r="AA209" s="74">
        <f t="shared" si="32"/>
        <v>0</v>
      </c>
      <c r="AB209" s="74">
        <f t="shared" si="34"/>
        <v>0</v>
      </c>
      <c r="AC209" s="74">
        <f t="shared" si="33"/>
        <v>0</v>
      </c>
    </row>
    <row r="210" spans="1:29" ht="14.5" x14ac:dyDescent="0.35">
      <c r="A210" s="88"/>
      <c r="B210" s="88"/>
      <c r="C210" s="88"/>
      <c r="D210" s="256"/>
      <c r="E210" s="256"/>
      <c r="F210" s="89"/>
      <c r="G210" s="187"/>
      <c r="H210" s="136"/>
      <c r="I210" s="137"/>
      <c r="J210" s="192"/>
      <c r="K210" s="68" t="str">
        <f t="shared" si="22"/>
        <v/>
      </c>
      <c r="L210" s="89"/>
      <c r="M210" s="67" t="str">
        <f t="shared" si="11"/>
        <v/>
      </c>
      <c r="N210" s="189" t="str">
        <f t="shared" si="12"/>
        <v/>
      </c>
      <c r="O210" s="151" t="str">
        <f t="shared" si="23"/>
        <v/>
      </c>
      <c r="P210" s="74" t="str">
        <f t="shared" si="35"/>
        <v/>
      </c>
      <c r="Q210" s="74">
        <f t="shared" si="13"/>
        <v>0</v>
      </c>
      <c r="R210" s="73">
        <f t="shared" si="14"/>
        <v>0</v>
      </c>
      <c r="S210" s="73">
        <f t="shared" si="36"/>
        <v>0</v>
      </c>
      <c r="T210" s="74">
        <f t="shared" si="24"/>
        <v>0</v>
      </c>
      <c r="U210" s="74">
        <f t="shared" si="15"/>
        <v>0</v>
      </c>
      <c r="V210" s="195">
        <f t="shared" si="16"/>
        <v>0</v>
      </c>
      <c r="W210" s="74">
        <f t="shared" si="9"/>
        <v>0</v>
      </c>
      <c r="X210" s="74">
        <f t="shared" si="31"/>
        <v>0</v>
      </c>
      <c r="Y210" s="74">
        <f t="shared" si="31"/>
        <v>0</v>
      </c>
      <c r="Z210" s="74">
        <f t="shared" si="37"/>
        <v>0</v>
      </c>
      <c r="AA210" s="74">
        <f t="shared" si="32"/>
        <v>0</v>
      </c>
      <c r="AB210" s="74">
        <f t="shared" si="34"/>
        <v>0</v>
      </c>
      <c r="AC210" s="74">
        <f t="shared" si="33"/>
        <v>0</v>
      </c>
    </row>
    <row r="211" spans="1:29" ht="14.5" x14ac:dyDescent="0.35">
      <c r="A211" s="88"/>
      <c r="B211" s="88"/>
      <c r="C211" s="88"/>
      <c r="D211" s="256"/>
      <c r="E211" s="256"/>
      <c r="F211" s="89"/>
      <c r="G211" s="187"/>
      <c r="H211" s="136"/>
      <c r="I211" s="137"/>
      <c r="J211" s="192"/>
      <c r="K211" s="68" t="str">
        <f t="shared" si="22"/>
        <v/>
      </c>
      <c r="L211" s="89"/>
      <c r="M211" s="67" t="str">
        <f t="shared" si="11"/>
        <v/>
      </c>
      <c r="N211" s="189" t="str">
        <f t="shared" si="12"/>
        <v/>
      </c>
      <c r="O211" s="151" t="str">
        <f t="shared" si="23"/>
        <v/>
      </c>
      <c r="P211" s="74" t="str">
        <f t="shared" si="35"/>
        <v/>
      </c>
      <c r="Q211" s="74">
        <f t="shared" si="13"/>
        <v>0</v>
      </c>
      <c r="R211" s="73">
        <f t="shared" si="14"/>
        <v>0</v>
      </c>
      <c r="S211" s="73">
        <f t="shared" si="36"/>
        <v>0</v>
      </c>
      <c r="T211" s="74">
        <f t="shared" si="24"/>
        <v>0</v>
      </c>
      <c r="U211" s="74">
        <f t="shared" si="15"/>
        <v>0</v>
      </c>
      <c r="V211" s="195">
        <f t="shared" si="16"/>
        <v>0</v>
      </c>
      <c r="W211" s="74">
        <f t="shared" si="9"/>
        <v>0</v>
      </c>
      <c r="X211" s="74">
        <f t="shared" si="31"/>
        <v>0</v>
      </c>
      <c r="Y211" s="74">
        <f t="shared" si="31"/>
        <v>0</v>
      </c>
      <c r="Z211" s="74">
        <f t="shared" si="37"/>
        <v>0</v>
      </c>
      <c r="AA211" s="74">
        <f t="shared" si="32"/>
        <v>0</v>
      </c>
      <c r="AB211" s="74">
        <f t="shared" si="34"/>
        <v>0</v>
      </c>
      <c r="AC211" s="74">
        <f t="shared" si="33"/>
        <v>0</v>
      </c>
    </row>
    <row r="212" spans="1:29" ht="14.5" x14ac:dyDescent="0.35">
      <c r="A212" s="88"/>
      <c r="B212" s="88"/>
      <c r="C212" s="88"/>
      <c r="D212" s="256"/>
      <c r="E212" s="256"/>
      <c r="F212" s="89"/>
      <c r="G212" s="187"/>
      <c r="H212" s="136"/>
      <c r="I212" s="137"/>
      <c r="J212" s="192"/>
      <c r="K212" s="68" t="str">
        <f t="shared" si="22"/>
        <v/>
      </c>
      <c r="L212" s="89"/>
      <c r="M212" s="67" t="str">
        <f t="shared" si="11"/>
        <v/>
      </c>
      <c r="N212" s="189" t="str">
        <f t="shared" si="12"/>
        <v/>
      </c>
      <c r="O212" s="151" t="str">
        <f t="shared" si="23"/>
        <v/>
      </c>
      <c r="P212" s="74" t="str">
        <f t="shared" si="35"/>
        <v/>
      </c>
      <c r="Q212" s="74">
        <f t="shared" si="13"/>
        <v>0</v>
      </c>
      <c r="R212" s="73">
        <f t="shared" si="14"/>
        <v>0</v>
      </c>
      <c r="S212" s="73">
        <f t="shared" si="36"/>
        <v>0</v>
      </c>
      <c r="T212" s="74">
        <f t="shared" si="24"/>
        <v>0</v>
      </c>
      <c r="U212" s="74">
        <f t="shared" si="15"/>
        <v>0</v>
      </c>
      <c r="V212" s="195">
        <f t="shared" si="16"/>
        <v>0</v>
      </c>
      <c r="W212" s="74">
        <f t="shared" si="9"/>
        <v>0</v>
      </c>
      <c r="X212" s="74">
        <f t="shared" si="31"/>
        <v>0</v>
      </c>
      <c r="Y212" s="74">
        <f t="shared" si="31"/>
        <v>0</v>
      </c>
      <c r="Z212" s="74">
        <f t="shared" si="37"/>
        <v>0</v>
      </c>
      <c r="AA212" s="74">
        <f t="shared" si="32"/>
        <v>0</v>
      </c>
      <c r="AB212" s="74">
        <f t="shared" si="34"/>
        <v>0</v>
      </c>
      <c r="AC212" s="74">
        <f t="shared" si="33"/>
        <v>0</v>
      </c>
    </row>
    <row r="213" spans="1:29" ht="14.5" x14ac:dyDescent="0.35">
      <c r="A213" s="88"/>
      <c r="B213" s="88"/>
      <c r="C213" s="88"/>
      <c r="D213" s="256"/>
      <c r="E213" s="256"/>
      <c r="F213" s="89"/>
      <c r="G213" s="187"/>
      <c r="H213" s="136"/>
      <c r="I213" s="137"/>
      <c r="J213" s="192"/>
      <c r="K213" s="68" t="str">
        <f t="shared" si="22"/>
        <v/>
      </c>
      <c r="L213" s="89"/>
      <c r="M213" s="67" t="str">
        <f t="shared" si="11"/>
        <v/>
      </c>
      <c r="N213" s="189" t="str">
        <f t="shared" si="12"/>
        <v/>
      </c>
      <c r="O213" s="151" t="str">
        <f t="shared" si="23"/>
        <v/>
      </c>
      <c r="P213" s="74" t="str">
        <f t="shared" si="35"/>
        <v/>
      </c>
      <c r="Q213" s="74">
        <f t="shared" si="13"/>
        <v>0</v>
      </c>
      <c r="R213" s="73">
        <f t="shared" si="14"/>
        <v>0</v>
      </c>
      <c r="S213" s="73">
        <f t="shared" si="36"/>
        <v>0</v>
      </c>
      <c r="T213" s="74">
        <f t="shared" si="24"/>
        <v>0</v>
      </c>
      <c r="U213" s="74">
        <f t="shared" si="15"/>
        <v>0</v>
      </c>
      <c r="V213" s="195">
        <f t="shared" si="16"/>
        <v>0</v>
      </c>
      <c r="W213" s="74">
        <f t="shared" si="9"/>
        <v>0</v>
      </c>
      <c r="X213" s="74">
        <f t="shared" si="31"/>
        <v>0</v>
      </c>
      <c r="Y213" s="74">
        <f t="shared" si="31"/>
        <v>0</v>
      </c>
      <c r="Z213" s="74">
        <f t="shared" si="37"/>
        <v>0</v>
      </c>
      <c r="AA213" s="74">
        <f t="shared" si="32"/>
        <v>0</v>
      </c>
      <c r="AB213" s="74">
        <f t="shared" si="34"/>
        <v>0</v>
      </c>
      <c r="AC213" s="74">
        <f t="shared" si="33"/>
        <v>0</v>
      </c>
    </row>
    <row r="214" spans="1:29" ht="14.5" x14ac:dyDescent="0.35">
      <c r="A214" s="88"/>
      <c r="B214" s="88"/>
      <c r="C214" s="88"/>
      <c r="D214" s="256"/>
      <c r="E214" s="256"/>
      <c r="F214" s="89"/>
      <c r="G214" s="187"/>
      <c r="H214" s="136"/>
      <c r="I214" s="137"/>
      <c r="J214" s="192"/>
      <c r="K214" s="68" t="str">
        <f t="shared" si="22"/>
        <v/>
      </c>
      <c r="L214" s="89"/>
      <c r="M214" s="67" t="str">
        <f t="shared" si="11"/>
        <v/>
      </c>
      <c r="N214" s="189" t="str">
        <f t="shared" si="12"/>
        <v/>
      </c>
      <c r="O214" s="151" t="str">
        <f t="shared" si="23"/>
        <v/>
      </c>
      <c r="P214" s="74" t="str">
        <f t="shared" si="35"/>
        <v/>
      </c>
      <c r="Q214" s="74">
        <f t="shared" si="13"/>
        <v>0</v>
      </c>
      <c r="R214" s="73">
        <f t="shared" si="14"/>
        <v>0</v>
      </c>
      <c r="S214" s="73">
        <f t="shared" si="36"/>
        <v>0</v>
      </c>
      <c r="T214" s="74">
        <f t="shared" si="24"/>
        <v>0</v>
      </c>
      <c r="U214" s="74">
        <f t="shared" si="15"/>
        <v>0</v>
      </c>
      <c r="V214" s="195">
        <f t="shared" si="16"/>
        <v>0</v>
      </c>
      <c r="W214" s="74">
        <f t="shared" si="9"/>
        <v>0</v>
      </c>
      <c r="X214" s="74">
        <f t="shared" si="31"/>
        <v>0</v>
      </c>
      <c r="Y214" s="74">
        <f t="shared" si="31"/>
        <v>0</v>
      </c>
      <c r="Z214" s="74">
        <f t="shared" si="37"/>
        <v>0</v>
      </c>
      <c r="AA214" s="74">
        <f t="shared" si="32"/>
        <v>0</v>
      </c>
      <c r="AB214" s="74">
        <f t="shared" si="34"/>
        <v>0</v>
      </c>
      <c r="AC214" s="74">
        <f t="shared" si="33"/>
        <v>0</v>
      </c>
    </row>
    <row r="215" spans="1:29" ht="14.5" x14ac:dyDescent="0.35">
      <c r="A215" s="88"/>
      <c r="B215" s="88"/>
      <c r="C215" s="88"/>
      <c r="D215" s="256"/>
      <c r="E215" s="256"/>
      <c r="F215" s="89"/>
      <c r="G215" s="187"/>
      <c r="H215" s="136"/>
      <c r="I215" s="137"/>
      <c r="J215" s="192"/>
      <c r="K215" s="68" t="str">
        <f t="shared" si="22"/>
        <v/>
      </c>
      <c r="L215" s="89"/>
      <c r="M215" s="67" t="str">
        <f t="shared" si="11"/>
        <v/>
      </c>
      <c r="N215" s="189" t="str">
        <f t="shared" si="12"/>
        <v/>
      </c>
      <c r="O215" s="151" t="str">
        <f t="shared" si="23"/>
        <v/>
      </c>
      <c r="P215" s="74" t="str">
        <f t="shared" si="35"/>
        <v/>
      </c>
      <c r="Q215" s="74">
        <f t="shared" si="13"/>
        <v>0</v>
      </c>
      <c r="R215" s="73">
        <f t="shared" si="14"/>
        <v>0</v>
      </c>
      <c r="S215" s="73">
        <f t="shared" si="36"/>
        <v>0</v>
      </c>
      <c r="T215" s="74">
        <f t="shared" si="24"/>
        <v>0</v>
      </c>
      <c r="U215" s="74">
        <f t="shared" si="15"/>
        <v>0</v>
      </c>
      <c r="V215" s="195">
        <f t="shared" si="16"/>
        <v>0</v>
      </c>
      <c r="W215" s="74">
        <f t="shared" si="9"/>
        <v>0</v>
      </c>
      <c r="X215" s="74">
        <f t="shared" si="31"/>
        <v>0</v>
      </c>
      <c r="Y215" s="74">
        <f t="shared" si="31"/>
        <v>0</v>
      </c>
      <c r="Z215" s="74">
        <f t="shared" si="37"/>
        <v>0</v>
      </c>
      <c r="AA215" s="74">
        <f t="shared" si="32"/>
        <v>0</v>
      </c>
      <c r="AB215" s="74">
        <f t="shared" si="34"/>
        <v>0</v>
      </c>
      <c r="AC215" s="74">
        <f t="shared" si="33"/>
        <v>0</v>
      </c>
    </row>
    <row r="216" spans="1:29" ht="14.5" x14ac:dyDescent="0.35">
      <c r="A216" s="88"/>
      <c r="B216" s="88"/>
      <c r="C216" s="88"/>
      <c r="D216" s="256"/>
      <c r="E216" s="256"/>
      <c r="F216" s="89"/>
      <c r="G216" s="187"/>
      <c r="H216" s="136"/>
      <c r="I216" s="137"/>
      <c r="J216" s="192"/>
      <c r="K216" s="68" t="str">
        <f t="shared" si="22"/>
        <v/>
      </c>
      <c r="L216" s="89"/>
      <c r="M216" s="67" t="str">
        <f t="shared" si="11"/>
        <v/>
      </c>
      <c r="N216" s="189" t="str">
        <f t="shared" si="12"/>
        <v/>
      </c>
      <c r="O216" s="151" t="str">
        <f t="shared" si="23"/>
        <v/>
      </c>
      <c r="P216" s="74" t="str">
        <f t="shared" si="35"/>
        <v/>
      </c>
      <c r="Q216" s="74">
        <f t="shared" si="13"/>
        <v>0</v>
      </c>
      <c r="R216" s="73">
        <f t="shared" si="14"/>
        <v>0</v>
      </c>
      <c r="S216" s="73">
        <f t="shared" si="36"/>
        <v>0</v>
      </c>
      <c r="T216" s="74">
        <f t="shared" si="24"/>
        <v>0</v>
      </c>
      <c r="U216" s="74">
        <f t="shared" si="15"/>
        <v>0</v>
      </c>
      <c r="V216" s="195">
        <f t="shared" si="16"/>
        <v>0</v>
      </c>
      <c r="W216" s="74">
        <f t="shared" si="9"/>
        <v>0</v>
      </c>
      <c r="X216" s="74">
        <f t="shared" si="31"/>
        <v>0</v>
      </c>
      <c r="Y216" s="74">
        <f t="shared" si="31"/>
        <v>0</v>
      </c>
      <c r="Z216" s="74">
        <f t="shared" si="37"/>
        <v>0</v>
      </c>
      <c r="AA216" s="74">
        <f t="shared" si="32"/>
        <v>0</v>
      </c>
      <c r="AB216" s="74">
        <f t="shared" si="34"/>
        <v>0</v>
      </c>
      <c r="AC216" s="74">
        <f t="shared" si="33"/>
        <v>0</v>
      </c>
    </row>
    <row r="217" spans="1:29" ht="14.5" x14ac:dyDescent="0.35">
      <c r="A217" s="88"/>
      <c r="B217" s="88"/>
      <c r="C217" s="88"/>
      <c r="D217" s="256"/>
      <c r="E217" s="256"/>
      <c r="F217" s="89"/>
      <c r="G217" s="187"/>
      <c r="H217" s="136"/>
      <c r="I217" s="137"/>
      <c r="J217" s="192"/>
      <c r="K217" s="68" t="str">
        <f t="shared" si="22"/>
        <v/>
      </c>
      <c r="L217" s="89"/>
      <c r="M217" s="67" t="str">
        <f t="shared" si="11"/>
        <v/>
      </c>
      <c r="N217" s="189" t="str">
        <f t="shared" si="12"/>
        <v/>
      </c>
      <c r="O217" s="151" t="str">
        <f t="shared" si="23"/>
        <v/>
      </c>
      <c r="P217" s="74" t="str">
        <f t="shared" si="35"/>
        <v/>
      </c>
      <c r="Q217" s="74">
        <f t="shared" si="13"/>
        <v>0</v>
      </c>
      <c r="R217" s="73">
        <f t="shared" si="14"/>
        <v>0</v>
      </c>
      <c r="S217" s="73">
        <f t="shared" si="36"/>
        <v>0</v>
      </c>
      <c r="T217" s="74">
        <f t="shared" si="24"/>
        <v>0</v>
      </c>
      <c r="U217" s="74">
        <f t="shared" si="15"/>
        <v>0</v>
      </c>
      <c r="V217" s="195">
        <f t="shared" si="16"/>
        <v>0</v>
      </c>
      <c r="W217" s="74">
        <f t="shared" si="9"/>
        <v>0</v>
      </c>
      <c r="X217" s="74">
        <f t="shared" si="31"/>
        <v>0</v>
      </c>
      <c r="Y217" s="74">
        <f t="shared" si="31"/>
        <v>0</v>
      </c>
      <c r="Z217" s="74">
        <f t="shared" si="37"/>
        <v>0</v>
      </c>
      <c r="AA217" s="74">
        <f t="shared" si="32"/>
        <v>0</v>
      </c>
      <c r="AB217" s="74">
        <f t="shared" si="34"/>
        <v>0</v>
      </c>
      <c r="AC217" s="74">
        <f t="shared" si="33"/>
        <v>0</v>
      </c>
    </row>
    <row r="218" spans="1:29" ht="14.5" x14ac:dyDescent="0.35">
      <c r="A218" s="88"/>
      <c r="B218" s="88"/>
      <c r="C218" s="88"/>
      <c r="D218" s="256"/>
      <c r="E218" s="256"/>
      <c r="F218" s="89"/>
      <c r="G218" s="187"/>
      <c r="H218" s="136"/>
      <c r="I218" s="137"/>
      <c r="J218" s="192"/>
      <c r="K218" s="68" t="str">
        <f t="shared" si="22"/>
        <v/>
      </c>
      <c r="L218" s="89"/>
      <c r="M218" s="67" t="str">
        <f t="shared" si="11"/>
        <v/>
      </c>
      <c r="N218" s="189" t="str">
        <f t="shared" si="12"/>
        <v/>
      </c>
      <c r="O218" s="151" t="str">
        <f t="shared" si="23"/>
        <v/>
      </c>
      <c r="P218" s="74" t="str">
        <f t="shared" si="35"/>
        <v/>
      </c>
      <c r="Q218" s="74">
        <f t="shared" si="13"/>
        <v>0</v>
      </c>
      <c r="R218" s="73">
        <f t="shared" si="14"/>
        <v>0</v>
      </c>
      <c r="S218" s="73">
        <f t="shared" si="36"/>
        <v>0</v>
      </c>
      <c r="T218" s="74">
        <f t="shared" si="24"/>
        <v>0</v>
      </c>
      <c r="U218" s="74">
        <f t="shared" si="15"/>
        <v>0</v>
      </c>
      <c r="V218" s="195">
        <f t="shared" si="16"/>
        <v>0</v>
      </c>
      <c r="W218" s="74">
        <f t="shared" si="9"/>
        <v>0</v>
      </c>
      <c r="X218" s="74">
        <f t="shared" si="31"/>
        <v>0</v>
      </c>
      <c r="Y218" s="74">
        <f t="shared" si="31"/>
        <v>0</v>
      </c>
      <c r="Z218" s="74">
        <f t="shared" si="37"/>
        <v>0</v>
      </c>
      <c r="AA218" s="74">
        <f t="shared" si="32"/>
        <v>0</v>
      </c>
      <c r="AB218" s="74">
        <f t="shared" si="34"/>
        <v>0</v>
      </c>
      <c r="AC218" s="74">
        <f t="shared" si="33"/>
        <v>0</v>
      </c>
    </row>
    <row r="219" spans="1:29" ht="14.5" x14ac:dyDescent="0.35">
      <c r="A219" s="88"/>
      <c r="B219" s="88"/>
      <c r="C219" s="88"/>
      <c r="D219" s="256"/>
      <c r="E219" s="256"/>
      <c r="F219" s="89"/>
      <c r="G219" s="187"/>
      <c r="H219" s="136"/>
      <c r="I219" s="137"/>
      <c r="J219" s="192"/>
      <c r="K219" s="68" t="str">
        <f t="shared" si="22"/>
        <v/>
      </c>
      <c r="L219" s="89"/>
      <c r="M219" s="67" t="str">
        <f t="shared" si="11"/>
        <v/>
      </c>
      <c r="N219" s="189" t="str">
        <f t="shared" si="12"/>
        <v/>
      </c>
      <c r="O219" s="151" t="str">
        <f t="shared" si="23"/>
        <v/>
      </c>
      <c r="P219" s="74" t="str">
        <f t="shared" si="35"/>
        <v/>
      </c>
      <c r="Q219" s="74">
        <f t="shared" si="13"/>
        <v>0</v>
      </c>
      <c r="R219" s="73">
        <f t="shared" si="14"/>
        <v>0</v>
      </c>
      <c r="S219" s="73">
        <f t="shared" si="36"/>
        <v>0</v>
      </c>
      <c r="T219" s="74">
        <f t="shared" si="24"/>
        <v>0</v>
      </c>
      <c r="U219" s="74">
        <f t="shared" si="15"/>
        <v>0</v>
      </c>
      <c r="V219" s="195">
        <f t="shared" si="16"/>
        <v>0</v>
      </c>
      <c r="W219" s="74">
        <f t="shared" si="9"/>
        <v>0</v>
      </c>
      <c r="X219" s="74">
        <f t="shared" si="31"/>
        <v>0</v>
      </c>
      <c r="Y219" s="74">
        <f t="shared" si="31"/>
        <v>0</v>
      </c>
      <c r="Z219" s="74">
        <f t="shared" si="37"/>
        <v>0</v>
      </c>
      <c r="AA219" s="74">
        <f t="shared" si="32"/>
        <v>0</v>
      </c>
      <c r="AB219" s="74">
        <f t="shared" si="34"/>
        <v>0</v>
      </c>
      <c r="AC219" s="74">
        <f t="shared" si="33"/>
        <v>0</v>
      </c>
    </row>
    <row r="220" spans="1:29" ht="14.5" x14ac:dyDescent="0.35">
      <c r="A220" s="88"/>
      <c r="B220" s="88"/>
      <c r="C220" s="88"/>
      <c r="D220" s="256"/>
      <c r="E220" s="256"/>
      <c r="F220" s="89"/>
      <c r="G220" s="187"/>
      <c r="H220" s="136"/>
      <c r="I220" s="137"/>
      <c r="J220" s="192"/>
      <c r="K220" s="68" t="str">
        <f t="shared" si="22"/>
        <v/>
      </c>
      <c r="L220" s="89"/>
      <c r="M220" s="67" t="str">
        <f t="shared" si="11"/>
        <v/>
      </c>
      <c r="N220" s="189" t="str">
        <f t="shared" si="12"/>
        <v/>
      </c>
      <c r="O220" s="151" t="str">
        <f t="shared" si="23"/>
        <v/>
      </c>
      <c r="P220" s="74" t="str">
        <f t="shared" si="35"/>
        <v/>
      </c>
      <c r="Q220" s="74">
        <f t="shared" si="13"/>
        <v>0</v>
      </c>
      <c r="R220" s="73">
        <f t="shared" si="14"/>
        <v>0</v>
      </c>
      <c r="S220" s="73">
        <f t="shared" si="36"/>
        <v>0</v>
      </c>
      <c r="T220" s="74">
        <f t="shared" si="24"/>
        <v>0</v>
      </c>
      <c r="U220" s="74">
        <f t="shared" si="15"/>
        <v>0</v>
      </c>
      <c r="V220" s="195">
        <f t="shared" si="16"/>
        <v>0</v>
      </c>
      <c r="W220" s="74">
        <f t="shared" si="9"/>
        <v>0</v>
      </c>
      <c r="X220" s="74">
        <f t="shared" si="31"/>
        <v>0</v>
      </c>
      <c r="Y220" s="74">
        <f t="shared" si="31"/>
        <v>0</v>
      </c>
      <c r="Z220" s="74">
        <f t="shared" si="37"/>
        <v>0</v>
      </c>
      <c r="AA220" s="74">
        <f t="shared" si="32"/>
        <v>0</v>
      </c>
      <c r="AB220" s="74">
        <f t="shared" si="34"/>
        <v>0</v>
      </c>
      <c r="AC220" s="74">
        <f t="shared" si="33"/>
        <v>0</v>
      </c>
    </row>
    <row r="221" spans="1:29" ht="14.5" x14ac:dyDescent="0.35">
      <c r="A221" s="88"/>
      <c r="B221" s="88"/>
      <c r="C221" s="88"/>
      <c r="D221" s="256"/>
      <c r="E221" s="256"/>
      <c r="F221" s="89"/>
      <c r="G221" s="187"/>
      <c r="H221" s="136"/>
      <c r="I221" s="137"/>
      <c r="J221" s="192"/>
      <c r="K221" s="68" t="str">
        <f t="shared" si="22"/>
        <v/>
      </c>
      <c r="L221" s="89"/>
      <c r="M221" s="67" t="str">
        <f t="shared" si="11"/>
        <v/>
      </c>
      <c r="N221" s="189" t="str">
        <f t="shared" si="12"/>
        <v/>
      </c>
      <c r="O221" s="151" t="str">
        <f t="shared" si="23"/>
        <v/>
      </c>
      <c r="P221" s="74" t="str">
        <f t="shared" si="35"/>
        <v/>
      </c>
      <c r="Q221" s="74">
        <f t="shared" si="13"/>
        <v>0</v>
      </c>
      <c r="R221" s="73">
        <f t="shared" si="14"/>
        <v>0</v>
      </c>
      <c r="S221" s="73">
        <f t="shared" si="36"/>
        <v>0</v>
      </c>
      <c r="T221" s="74">
        <f t="shared" si="24"/>
        <v>0</v>
      </c>
      <c r="U221" s="74">
        <f t="shared" si="15"/>
        <v>0</v>
      </c>
      <c r="V221" s="195">
        <f t="shared" si="16"/>
        <v>0</v>
      </c>
      <c r="W221" s="74">
        <f t="shared" si="9"/>
        <v>0</v>
      </c>
      <c r="X221" s="74">
        <f t="shared" si="31"/>
        <v>0</v>
      </c>
      <c r="Y221" s="74">
        <f t="shared" si="31"/>
        <v>0</v>
      </c>
      <c r="Z221" s="74">
        <f t="shared" si="37"/>
        <v>0</v>
      </c>
      <c r="AA221" s="74">
        <f t="shared" si="32"/>
        <v>0</v>
      </c>
      <c r="AB221" s="74">
        <f t="shared" si="34"/>
        <v>0</v>
      </c>
      <c r="AC221" s="74">
        <f t="shared" si="33"/>
        <v>0</v>
      </c>
    </row>
    <row r="222" spans="1:29" ht="14.5" x14ac:dyDescent="0.35">
      <c r="A222" s="88"/>
      <c r="B222" s="88"/>
      <c r="C222" s="88"/>
      <c r="D222" s="256"/>
      <c r="E222" s="256"/>
      <c r="F222" s="89"/>
      <c r="G222" s="187"/>
      <c r="H222" s="136"/>
      <c r="I222" s="137"/>
      <c r="J222" s="192"/>
      <c r="K222" s="68" t="str">
        <f t="shared" si="22"/>
        <v/>
      </c>
      <c r="L222" s="89"/>
      <c r="M222" s="67" t="str">
        <f t="shared" si="11"/>
        <v/>
      </c>
      <c r="N222" s="189" t="str">
        <f t="shared" si="12"/>
        <v/>
      </c>
      <c r="O222" s="151" t="str">
        <f t="shared" si="23"/>
        <v/>
      </c>
      <c r="P222" s="74" t="str">
        <f t="shared" si="35"/>
        <v/>
      </c>
      <c r="Q222" s="74">
        <f t="shared" si="13"/>
        <v>0</v>
      </c>
      <c r="R222" s="73">
        <f t="shared" si="14"/>
        <v>0</v>
      </c>
      <c r="S222" s="73">
        <f t="shared" si="36"/>
        <v>0</v>
      </c>
      <c r="T222" s="74">
        <f t="shared" si="24"/>
        <v>0</v>
      </c>
      <c r="U222" s="74">
        <f t="shared" si="15"/>
        <v>0</v>
      </c>
      <c r="V222" s="195">
        <f t="shared" si="16"/>
        <v>0</v>
      </c>
      <c r="W222" s="74">
        <f t="shared" si="9"/>
        <v>0</v>
      </c>
      <c r="X222" s="74">
        <f t="shared" si="31"/>
        <v>0</v>
      </c>
      <c r="Y222" s="74">
        <f t="shared" si="31"/>
        <v>0</v>
      </c>
      <c r="Z222" s="74">
        <f t="shared" si="37"/>
        <v>0</v>
      </c>
      <c r="AA222" s="74">
        <f t="shared" si="32"/>
        <v>0</v>
      </c>
      <c r="AB222" s="74">
        <f t="shared" si="34"/>
        <v>0</v>
      </c>
      <c r="AC222" s="74">
        <f t="shared" si="33"/>
        <v>0</v>
      </c>
    </row>
    <row r="223" spans="1:29" ht="14.5" x14ac:dyDescent="0.35">
      <c r="A223" s="88"/>
      <c r="B223" s="88"/>
      <c r="C223" s="88"/>
      <c r="D223" s="256"/>
      <c r="E223" s="256"/>
      <c r="F223" s="89"/>
      <c r="G223" s="187"/>
      <c r="H223" s="136"/>
      <c r="I223" s="137"/>
      <c r="J223" s="192"/>
      <c r="K223" s="68" t="str">
        <f t="shared" si="22"/>
        <v/>
      </c>
      <c r="L223" s="89"/>
      <c r="M223" s="67" t="str">
        <f t="shared" si="11"/>
        <v/>
      </c>
      <c r="N223" s="189" t="str">
        <f t="shared" si="12"/>
        <v/>
      </c>
      <c r="O223" s="151" t="str">
        <f t="shared" si="23"/>
        <v/>
      </c>
      <c r="P223" s="74" t="str">
        <f t="shared" si="35"/>
        <v/>
      </c>
      <c r="Q223" s="74">
        <f t="shared" si="13"/>
        <v>0</v>
      </c>
      <c r="R223" s="73">
        <f t="shared" si="14"/>
        <v>0</v>
      </c>
      <c r="S223" s="73">
        <f t="shared" si="36"/>
        <v>0</v>
      </c>
      <c r="T223" s="74">
        <f t="shared" si="24"/>
        <v>0</v>
      </c>
      <c r="U223" s="74">
        <f t="shared" si="15"/>
        <v>0</v>
      </c>
      <c r="V223" s="195">
        <f t="shared" si="16"/>
        <v>0</v>
      </c>
      <c r="W223" s="74">
        <f t="shared" si="9"/>
        <v>0</v>
      </c>
      <c r="X223" s="74">
        <f t="shared" si="31"/>
        <v>0</v>
      </c>
      <c r="Y223" s="74">
        <f t="shared" si="31"/>
        <v>0</v>
      </c>
      <c r="Z223" s="74">
        <f t="shared" si="37"/>
        <v>0</v>
      </c>
      <c r="AA223" s="74">
        <f t="shared" si="32"/>
        <v>0</v>
      </c>
      <c r="AB223" s="74">
        <f t="shared" si="34"/>
        <v>0</v>
      </c>
      <c r="AC223" s="74">
        <f t="shared" si="33"/>
        <v>0</v>
      </c>
    </row>
    <row r="224" spans="1:29" ht="14.5" x14ac:dyDescent="0.35">
      <c r="A224" s="88"/>
      <c r="B224" s="88"/>
      <c r="C224" s="88"/>
      <c r="D224" s="256"/>
      <c r="E224" s="256"/>
      <c r="F224" s="89"/>
      <c r="G224" s="187"/>
      <c r="H224" s="136"/>
      <c r="I224" s="137"/>
      <c r="J224" s="192"/>
      <c r="K224" s="68" t="str">
        <f t="shared" si="22"/>
        <v/>
      </c>
      <c r="L224" s="89"/>
      <c r="M224" s="67" t="str">
        <f t="shared" si="11"/>
        <v/>
      </c>
      <c r="N224" s="189" t="str">
        <f t="shared" si="12"/>
        <v/>
      </c>
      <c r="O224" s="151" t="str">
        <f t="shared" si="23"/>
        <v/>
      </c>
      <c r="P224" s="74" t="str">
        <f t="shared" si="35"/>
        <v/>
      </c>
      <c r="Q224" s="74">
        <f t="shared" si="13"/>
        <v>0</v>
      </c>
      <c r="R224" s="73">
        <f t="shared" si="14"/>
        <v>0</v>
      </c>
      <c r="S224" s="73">
        <f t="shared" si="36"/>
        <v>0</v>
      </c>
      <c r="T224" s="74">
        <f t="shared" si="24"/>
        <v>0</v>
      </c>
      <c r="U224" s="74">
        <f t="shared" si="15"/>
        <v>0</v>
      </c>
      <c r="V224" s="195">
        <f t="shared" si="16"/>
        <v>0</v>
      </c>
      <c r="W224" s="74">
        <f t="shared" si="9"/>
        <v>0</v>
      </c>
      <c r="X224" s="74">
        <f t="shared" si="31"/>
        <v>0</v>
      </c>
      <c r="Y224" s="74">
        <f t="shared" si="31"/>
        <v>0</v>
      </c>
      <c r="Z224" s="74">
        <f t="shared" si="37"/>
        <v>0</v>
      </c>
      <c r="AA224" s="74">
        <f t="shared" si="32"/>
        <v>0</v>
      </c>
      <c r="AB224" s="74">
        <f t="shared" si="34"/>
        <v>0</v>
      </c>
      <c r="AC224" s="74">
        <f t="shared" si="33"/>
        <v>0</v>
      </c>
    </row>
    <row r="225" spans="1:29" ht="14.5" x14ac:dyDescent="0.35">
      <c r="A225" s="88"/>
      <c r="B225" s="88"/>
      <c r="C225" s="88"/>
      <c r="D225" s="256"/>
      <c r="E225" s="256"/>
      <c r="F225" s="89"/>
      <c r="G225" s="187"/>
      <c r="H225" s="136"/>
      <c r="I225" s="137"/>
      <c r="J225" s="192"/>
      <c r="K225" s="68" t="str">
        <f t="shared" si="22"/>
        <v/>
      </c>
      <c r="L225" s="89"/>
      <c r="M225" s="67" t="str">
        <f t="shared" si="11"/>
        <v/>
      </c>
      <c r="N225" s="189" t="str">
        <f t="shared" si="12"/>
        <v/>
      </c>
      <c r="O225" s="151" t="str">
        <f t="shared" si="23"/>
        <v/>
      </c>
      <c r="P225" s="74" t="str">
        <f t="shared" si="35"/>
        <v/>
      </c>
      <c r="Q225" s="74">
        <f t="shared" si="13"/>
        <v>0</v>
      </c>
      <c r="R225" s="73">
        <f t="shared" si="14"/>
        <v>0</v>
      </c>
      <c r="S225" s="73">
        <f t="shared" si="36"/>
        <v>0</v>
      </c>
      <c r="T225" s="74">
        <f t="shared" si="24"/>
        <v>0</v>
      </c>
      <c r="U225" s="74">
        <f t="shared" si="15"/>
        <v>0</v>
      </c>
      <c r="V225" s="195">
        <f t="shared" si="16"/>
        <v>0</v>
      </c>
      <c r="W225" s="74">
        <f t="shared" si="9"/>
        <v>0</v>
      </c>
      <c r="X225" s="74">
        <f t="shared" si="31"/>
        <v>0</v>
      </c>
      <c r="Y225" s="74">
        <f t="shared" si="31"/>
        <v>0</v>
      </c>
      <c r="Z225" s="74">
        <f t="shared" si="37"/>
        <v>0</v>
      </c>
      <c r="AA225" s="74">
        <f t="shared" si="32"/>
        <v>0</v>
      </c>
      <c r="AB225" s="74">
        <f t="shared" si="34"/>
        <v>0</v>
      </c>
      <c r="AC225" s="74">
        <f t="shared" si="33"/>
        <v>0</v>
      </c>
    </row>
    <row r="226" spans="1:29" ht="14.5" x14ac:dyDescent="0.35">
      <c r="A226" s="88"/>
      <c r="B226" s="88"/>
      <c r="C226" s="88"/>
      <c r="D226" s="256"/>
      <c r="E226" s="256"/>
      <c r="F226" s="89"/>
      <c r="G226" s="187"/>
      <c r="H226" s="136"/>
      <c r="I226" s="137"/>
      <c r="J226" s="192"/>
      <c r="K226" s="68" t="str">
        <f t="shared" si="22"/>
        <v/>
      </c>
      <c r="L226" s="89"/>
      <c r="M226" s="67" t="str">
        <f t="shared" si="11"/>
        <v/>
      </c>
      <c r="N226" s="189" t="str">
        <f t="shared" si="12"/>
        <v/>
      </c>
      <c r="O226" s="151" t="str">
        <f t="shared" si="23"/>
        <v/>
      </c>
      <c r="P226" s="74" t="str">
        <f t="shared" si="35"/>
        <v/>
      </c>
      <c r="Q226" s="74">
        <f t="shared" si="13"/>
        <v>0</v>
      </c>
      <c r="R226" s="73">
        <f t="shared" si="14"/>
        <v>0</v>
      </c>
      <c r="S226" s="73">
        <f t="shared" si="36"/>
        <v>0</v>
      </c>
      <c r="T226" s="74">
        <f t="shared" si="24"/>
        <v>0</v>
      </c>
      <c r="U226" s="74">
        <f t="shared" si="15"/>
        <v>0</v>
      </c>
      <c r="V226" s="195">
        <f t="shared" si="16"/>
        <v>0</v>
      </c>
      <c r="W226" s="74">
        <f t="shared" si="9"/>
        <v>0</v>
      </c>
      <c r="X226" s="74">
        <f t="shared" si="31"/>
        <v>0</v>
      </c>
      <c r="Y226" s="74">
        <f t="shared" si="31"/>
        <v>0</v>
      </c>
      <c r="Z226" s="74">
        <f t="shared" si="37"/>
        <v>0</v>
      </c>
      <c r="AA226" s="74">
        <f t="shared" si="32"/>
        <v>0</v>
      </c>
      <c r="AB226" s="74">
        <f t="shared" si="34"/>
        <v>0</v>
      </c>
      <c r="AC226" s="74">
        <f t="shared" si="33"/>
        <v>0</v>
      </c>
    </row>
    <row r="227" spans="1:29" ht="14.5" x14ac:dyDescent="0.35">
      <c r="A227" s="88"/>
      <c r="B227" s="88"/>
      <c r="C227" s="88"/>
      <c r="D227" s="256"/>
      <c r="E227" s="256"/>
      <c r="F227" s="89"/>
      <c r="G227" s="187"/>
      <c r="H227" s="136"/>
      <c r="I227" s="137"/>
      <c r="J227" s="192"/>
      <c r="K227" s="68" t="str">
        <f t="shared" si="22"/>
        <v/>
      </c>
      <c r="L227" s="89"/>
      <c r="M227" s="67" t="str">
        <f t="shared" si="11"/>
        <v/>
      </c>
      <c r="N227" s="189" t="str">
        <f t="shared" si="12"/>
        <v/>
      </c>
      <c r="O227" s="151" t="str">
        <f t="shared" si="23"/>
        <v/>
      </c>
      <c r="P227" s="74" t="str">
        <f t="shared" si="35"/>
        <v/>
      </c>
      <c r="Q227" s="74">
        <f t="shared" si="13"/>
        <v>0</v>
      </c>
      <c r="R227" s="73">
        <f t="shared" si="14"/>
        <v>0</v>
      </c>
      <c r="S227" s="73">
        <f t="shared" si="36"/>
        <v>0</v>
      </c>
      <c r="T227" s="74">
        <f t="shared" si="24"/>
        <v>0</v>
      </c>
      <c r="U227" s="74">
        <f t="shared" si="15"/>
        <v>0</v>
      </c>
      <c r="V227" s="195">
        <f t="shared" si="16"/>
        <v>0</v>
      </c>
      <c r="W227" s="74">
        <f t="shared" si="9"/>
        <v>0</v>
      </c>
      <c r="X227" s="74">
        <f t="shared" si="31"/>
        <v>0</v>
      </c>
      <c r="Y227" s="74">
        <f t="shared" si="31"/>
        <v>0</v>
      </c>
      <c r="Z227" s="74">
        <f t="shared" si="37"/>
        <v>0</v>
      </c>
      <c r="AA227" s="74">
        <f t="shared" si="32"/>
        <v>0</v>
      </c>
      <c r="AB227" s="74">
        <f t="shared" si="34"/>
        <v>0</v>
      </c>
      <c r="AC227" s="74">
        <f t="shared" si="33"/>
        <v>0</v>
      </c>
    </row>
    <row r="228" spans="1:29" ht="14.5" x14ac:dyDescent="0.35">
      <c r="A228" s="88"/>
      <c r="B228" s="88"/>
      <c r="C228" s="88"/>
      <c r="D228" s="256"/>
      <c r="E228" s="256"/>
      <c r="F228" s="89"/>
      <c r="G228" s="187"/>
      <c r="H228" s="136"/>
      <c r="I228" s="137"/>
      <c r="J228" s="192"/>
      <c r="K228" s="68" t="str">
        <f t="shared" si="22"/>
        <v/>
      </c>
      <c r="L228" s="89"/>
      <c r="M228" s="67" t="str">
        <f t="shared" si="11"/>
        <v/>
      </c>
      <c r="N228" s="189" t="str">
        <f t="shared" si="12"/>
        <v/>
      </c>
      <c r="O228" s="151" t="str">
        <f t="shared" si="23"/>
        <v/>
      </c>
      <c r="P228" s="74" t="str">
        <f t="shared" si="35"/>
        <v/>
      </c>
      <c r="Q228" s="74">
        <f t="shared" si="13"/>
        <v>0</v>
      </c>
      <c r="R228" s="73">
        <f t="shared" si="14"/>
        <v>0</v>
      </c>
      <c r="S228" s="73">
        <f t="shared" si="36"/>
        <v>0</v>
      </c>
      <c r="T228" s="74">
        <f t="shared" si="24"/>
        <v>0</v>
      </c>
      <c r="U228" s="74">
        <f t="shared" si="15"/>
        <v>0</v>
      </c>
      <c r="V228" s="195">
        <f t="shared" si="16"/>
        <v>0</v>
      </c>
      <c r="W228" s="74">
        <f t="shared" si="9"/>
        <v>0</v>
      </c>
      <c r="X228" s="74">
        <f t="shared" si="31"/>
        <v>0</v>
      </c>
      <c r="Y228" s="74">
        <f t="shared" si="31"/>
        <v>0</v>
      </c>
      <c r="Z228" s="74">
        <f t="shared" si="37"/>
        <v>0</v>
      </c>
      <c r="AA228" s="74">
        <f t="shared" si="32"/>
        <v>0</v>
      </c>
      <c r="AB228" s="74">
        <f t="shared" si="34"/>
        <v>0</v>
      </c>
      <c r="AC228" s="74">
        <f t="shared" si="33"/>
        <v>0</v>
      </c>
    </row>
    <row r="229" spans="1:29" ht="14.5" x14ac:dyDescent="0.35">
      <c r="A229" s="88"/>
      <c r="B229" s="88"/>
      <c r="C229" s="88"/>
      <c r="D229" s="256"/>
      <c r="E229" s="256"/>
      <c r="F229" s="89"/>
      <c r="G229" s="187"/>
      <c r="H229" s="136"/>
      <c r="I229" s="137"/>
      <c r="J229" s="192"/>
      <c r="K229" s="68" t="str">
        <f t="shared" si="22"/>
        <v/>
      </c>
      <c r="L229" s="89"/>
      <c r="M229" s="67" t="str">
        <f t="shared" si="11"/>
        <v/>
      </c>
      <c r="N229" s="189" t="str">
        <f t="shared" si="12"/>
        <v/>
      </c>
      <c r="O229" s="151" t="str">
        <f t="shared" si="23"/>
        <v/>
      </c>
      <c r="P229" s="74" t="str">
        <f t="shared" si="35"/>
        <v/>
      </c>
      <c r="Q229" s="74">
        <f t="shared" si="13"/>
        <v>0</v>
      </c>
      <c r="R229" s="73">
        <f t="shared" si="14"/>
        <v>0</v>
      </c>
      <c r="S229" s="73">
        <f t="shared" si="36"/>
        <v>0</v>
      </c>
      <c r="T229" s="74">
        <f t="shared" si="24"/>
        <v>0</v>
      </c>
      <c r="U229" s="74">
        <f t="shared" si="15"/>
        <v>0</v>
      </c>
      <c r="V229" s="195">
        <f t="shared" si="16"/>
        <v>0</v>
      </c>
      <c r="W229" s="74">
        <f t="shared" si="9"/>
        <v>0</v>
      </c>
      <c r="X229" s="74">
        <f t="shared" si="31"/>
        <v>0</v>
      </c>
      <c r="Y229" s="74">
        <f t="shared" si="31"/>
        <v>0</v>
      </c>
      <c r="Z229" s="74">
        <f t="shared" si="37"/>
        <v>0</v>
      </c>
      <c r="AA229" s="74">
        <f t="shared" si="32"/>
        <v>0</v>
      </c>
      <c r="AB229" s="74">
        <f t="shared" si="34"/>
        <v>0</v>
      </c>
      <c r="AC229" s="74">
        <f t="shared" si="33"/>
        <v>0</v>
      </c>
    </row>
    <row r="230" spans="1:29" ht="14.5" x14ac:dyDescent="0.35">
      <c r="A230" s="88"/>
      <c r="B230" s="88"/>
      <c r="C230" s="88"/>
      <c r="D230" s="256"/>
      <c r="E230" s="256"/>
      <c r="F230" s="89"/>
      <c r="G230" s="187"/>
      <c r="H230" s="136"/>
      <c r="I230" s="137"/>
      <c r="J230" s="192"/>
      <c r="K230" s="68" t="str">
        <f t="shared" si="22"/>
        <v/>
      </c>
      <c r="L230" s="89"/>
      <c r="M230" s="67" t="str">
        <f t="shared" si="11"/>
        <v/>
      </c>
      <c r="N230" s="189" t="str">
        <f t="shared" si="12"/>
        <v/>
      </c>
      <c r="O230" s="151" t="str">
        <f t="shared" si="23"/>
        <v/>
      </c>
      <c r="P230" s="74" t="str">
        <f t="shared" si="35"/>
        <v/>
      </c>
      <c r="Q230" s="74">
        <f t="shared" si="13"/>
        <v>0</v>
      </c>
      <c r="R230" s="73">
        <f t="shared" si="14"/>
        <v>0</v>
      </c>
      <c r="S230" s="73">
        <f t="shared" si="36"/>
        <v>0</v>
      </c>
      <c r="T230" s="74">
        <f t="shared" si="24"/>
        <v>0</v>
      </c>
      <c r="U230" s="74">
        <f t="shared" si="15"/>
        <v>0</v>
      </c>
      <c r="V230" s="195">
        <f t="shared" si="16"/>
        <v>0</v>
      </c>
      <c r="W230" s="74">
        <f t="shared" si="9"/>
        <v>0</v>
      </c>
      <c r="X230" s="74">
        <f t="shared" si="31"/>
        <v>0</v>
      </c>
      <c r="Y230" s="74">
        <f t="shared" si="31"/>
        <v>0</v>
      </c>
      <c r="Z230" s="74">
        <f t="shared" si="37"/>
        <v>0</v>
      </c>
      <c r="AA230" s="74">
        <f t="shared" si="32"/>
        <v>0</v>
      </c>
      <c r="AB230" s="74">
        <f t="shared" si="34"/>
        <v>0</v>
      </c>
      <c r="AC230" s="74">
        <f t="shared" si="33"/>
        <v>0</v>
      </c>
    </row>
    <row r="231" spans="1:29" ht="14.5" x14ac:dyDescent="0.35">
      <c r="A231" s="88"/>
      <c r="B231" s="88"/>
      <c r="C231" s="88"/>
      <c r="D231" s="256"/>
      <c r="E231" s="256"/>
      <c r="F231" s="89"/>
      <c r="G231" s="187"/>
      <c r="H231" s="136"/>
      <c r="I231" s="137"/>
      <c r="J231" s="192"/>
      <c r="K231" s="68" t="str">
        <f t="shared" si="22"/>
        <v/>
      </c>
      <c r="L231" s="89"/>
      <c r="M231" s="67" t="str">
        <f t="shared" si="11"/>
        <v/>
      </c>
      <c r="N231" s="189" t="str">
        <f t="shared" si="12"/>
        <v/>
      </c>
      <c r="O231" s="151" t="str">
        <f t="shared" si="23"/>
        <v/>
      </c>
      <c r="P231" s="74" t="str">
        <f t="shared" si="35"/>
        <v/>
      </c>
      <c r="Q231" s="74">
        <f t="shared" si="13"/>
        <v>0</v>
      </c>
      <c r="R231" s="73">
        <f t="shared" si="14"/>
        <v>0</v>
      </c>
      <c r="S231" s="73">
        <f t="shared" si="36"/>
        <v>0</v>
      </c>
      <c r="T231" s="74">
        <f t="shared" si="24"/>
        <v>0</v>
      </c>
      <c r="U231" s="74">
        <f t="shared" si="15"/>
        <v>0</v>
      </c>
      <c r="V231" s="195">
        <f t="shared" si="16"/>
        <v>0</v>
      </c>
      <c r="W231" s="74">
        <f t="shared" si="9"/>
        <v>0</v>
      </c>
      <c r="X231" s="74">
        <f t="shared" si="31"/>
        <v>0</v>
      </c>
      <c r="Y231" s="74">
        <f t="shared" si="31"/>
        <v>0</v>
      </c>
      <c r="Z231" s="74">
        <f t="shared" si="37"/>
        <v>0</v>
      </c>
      <c r="AA231" s="74">
        <f t="shared" si="32"/>
        <v>0</v>
      </c>
      <c r="AB231" s="74">
        <f t="shared" si="34"/>
        <v>0</v>
      </c>
      <c r="AC231" s="74">
        <f t="shared" si="33"/>
        <v>0</v>
      </c>
    </row>
    <row r="232" spans="1:29" ht="14.5" x14ac:dyDescent="0.35">
      <c r="A232" s="88"/>
      <c r="B232" s="88"/>
      <c r="C232" s="88"/>
      <c r="D232" s="256"/>
      <c r="E232" s="256"/>
      <c r="F232" s="89"/>
      <c r="G232" s="187"/>
      <c r="H232" s="136"/>
      <c r="I232" s="137"/>
      <c r="J232" s="192"/>
      <c r="K232" s="68" t="str">
        <f t="shared" si="22"/>
        <v/>
      </c>
      <c r="L232" s="89"/>
      <c r="M232" s="67" t="str">
        <f t="shared" si="11"/>
        <v/>
      </c>
      <c r="N232" s="189" t="str">
        <f t="shared" si="12"/>
        <v/>
      </c>
      <c r="O232" s="151" t="str">
        <f t="shared" si="23"/>
        <v/>
      </c>
      <c r="P232" s="74" t="str">
        <f t="shared" si="35"/>
        <v/>
      </c>
      <c r="Q232" s="74">
        <f t="shared" si="13"/>
        <v>0</v>
      </c>
      <c r="R232" s="73">
        <f t="shared" si="14"/>
        <v>0</v>
      </c>
      <c r="S232" s="73">
        <f t="shared" si="36"/>
        <v>0</v>
      </c>
      <c r="T232" s="74">
        <f t="shared" si="24"/>
        <v>0</v>
      </c>
      <c r="U232" s="74">
        <f t="shared" si="15"/>
        <v>0</v>
      </c>
      <c r="V232" s="195">
        <f t="shared" si="16"/>
        <v>0</v>
      </c>
      <c r="W232" s="74">
        <f t="shared" si="9"/>
        <v>0</v>
      </c>
      <c r="X232" s="74">
        <f t="shared" si="31"/>
        <v>0</v>
      </c>
      <c r="Y232" s="74">
        <f t="shared" si="31"/>
        <v>0</v>
      </c>
      <c r="Z232" s="74">
        <f t="shared" si="37"/>
        <v>0</v>
      </c>
      <c r="AA232" s="74">
        <f t="shared" si="32"/>
        <v>0</v>
      </c>
      <c r="AB232" s="74">
        <f t="shared" si="34"/>
        <v>0</v>
      </c>
      <c r="AC232" s="74">
        <f t="shared" si="33"/>
        <v>0</v>
      </c>
    </row>
    <row r="233" spans="1:29" ht="14.5" x14ac:dyDescent="0.35">
      <c r="A233" s="88"/>
      <c r="B233" s="88"/>
      <c r="C233" s="88"/>
      <c r="D233" s="256"/>
      <c r="E233" s="256"/>
      <c r="F233" s="89"/>
      <c r="G233" s="187"/>
      <c r="H233" s="136"/>
      <c r="I233" s="137"/>
      <c r="J233" s="192"/>
      <c r="K233" s="68" t="str">
        <f t="shared" si="22"/>
        <v/>
      </c>
      <c r="L233" s="89"/>
      <c r="M233" s="67" t="str">
        <f t="shared" si="11"/>
        <v/>
      </c>
      <c r="N233" s="189" t="str">
        <f t="shared" si="12"/>
        <v/>
      </c>
      <c r="O233" s="151" t="str">
        <f t="shared" si="23"/>
        <v/>
      </c>
      <c r="P233" s="74" t="str">
        <f t="shared" si="35"/>
        <v/>
      </c>
      <c r="Q233" s="74">
        <f t="shared" si="13"/>
        <v>0</v>
      </c>
      <c r="R233" s="73">
        <f t="shared" si="14"/>
        <v>0</v>
      </c>
      <c r="S233" s="73">
        <f t="shared" si="36"/>
        <v>0</v>
      </c>
      <c r="T233" s="74">
        <f t="shared" si="24"/>
        <v>0</v>
      </c>
      <c r="U233" s="74">
        <f t="shared" si="15"/>
        <v>0</v>
      </c>
      <c r="V233" s="195">
        <f t="shared" si="16"/>
        <v>0</v>
      </c>
      <c r="W233" s="74">
        <f t="shared" si="9"/>
        <v>0</v>
      </c>
      <c r="X233" s="74">
        <f t="shared" si="31"/>
        <v>0</v>
      </c>
      <c r="Y233" s="74">
        <f t="shared" si="31"/>
        <v>0</v>
      </c>
      <c r="Z233" s="74">
        <f t="shared" si="37"/>
        <v>0</v>
      </c>
      <c r="AA233" s="74">
        <f t="shared" si="32"/>
        <v>0</v>
      </c>
      <c r="AB233" s="74">
        <f t="shared" si="34"/>
        <v>0</v>
      </c>
      <c r="AC233" s="74">
        <f t="shared" si="33"/>
        <v>0</v>
      </c>
    </row>
    <row r="234" spans="1:29" ht="14.5" x14ac:dyDescent="0.35">
      <c r="A234" s="88"/>
      <c r="B234" s="88"/>
      <c r="C234" s="88"/>
      <c r="D234" s="256"/>
      <c r="E234" s="256"/>
      <c r="F234" s="89"/>
      <c r="G234" s="187"/>
      <c r="H234" s="136"/>
      <c r="I234" s="137"/>
      <c r="J234" s="192"/>
      <c r="K234" s="68" t="str">
        <f t="shared" si="22"/>
        <v/>
      </c>
      <c r="L234" s="89"/>
      <c r="M234" s="67" t="str">
        <f t="shared" si="11"/>
        <v/>
      </c>
      <c r="N234" s="189" t="str">
        <f t="shared" si="12"/>
        <v/>
      </c>
      <c r="O234" s="151" t="str">
        <f t="shared" si="23"/>
        <v/>
      </c>
      <c r="P234" s="74" t="str">
        <f t="shared" si="35"/>
        <v/>
      </c>
      <c r="Q234" s="74">
        <f t="shared" si="13"/>
        <v>0</v>
      </c>
      <c r="R234" s="73">
        <f t="shared" si="14"/>
        <v>0</v>
      </c>
      <c r="S234" s="73">
        <f t="shared" si="36"/>
        <v>0</v>
      </c>
      <c r="T234" s="74">
        <f t="shared" si="24"/>
        <v>0</v>
      </c>
      <c r="U234" s="74">
        <f t="shared" si="15"/>
        <v>0</v>
      </c>
      <c r="V234" s="195">
        <f t="shared" si="16"/>
        <v>0</v>
      </c>
      <c r="W234" s="74">
        <f t="shared" si="9"/>
        <v>0</v>
      </c>
      <c r="X234" s="74">
        <f t="shared" si="31"/>
        <v>0</v>
      </c>
      <c r="Y234" s="74">
        <f t="shared" si="31"/>
        <v>0</v>
      </c>
      <c r="Z234" s="74">
        <f t="shared" si="37"/>
        <v>0</v>
      </c>
      <c r="AA234" s="74">
        <f t="shared" si="32"/>
        <v>0</v>
      </c>
      <c r="AB234" s="74">
        <f t="shared" si="34"/>
        <v>0</v>
      </c>
      <c r="AC234" s="74">
        <f t="shared" si="33"/>
        <v>0</v>
      </c>
    </row>
    <row r="235" spans="1:29" ht="14.5" x14ac:dyDescent="0.35">
      <c r="A235" s="88"/>
      <c r="B235" s="88"/>
      <c r="C235" s="88"/>
      <c r="D235" s="256"/>
      <c r="E235" s="256"/>
      <c r="F235" s="89"/>
      <c r="G235" s="187"/>
      <c r="H235" s="136"/>
      <c r="I235" s="137"/>
      <c r="J235" s="192"/>
      <c r="K235" s="68" t="str">
        <f t="shared" si="22"/>
        <v/>
      </c>
      <c r="L235" s="89"/>
      <c r="M235" s="67" t="str">
        <f t="shared" si="11"/>
        <v/>
      </c>
      <c r="N235" s="189" t="str">
        <f t="shared" si="12"/>
        <v/>
      </c>
      <c r="O235" s="151" t="str">
        <f t="shared" si="23"/>
        <v/>
      </c>
      <c r="P235" s="74" t="str">
        <f t="shared" si="35"/>
        <v/>
      </c>
      <c r="Q235" s="74">
        <f t="shared" si="13"/>
        <v>0</v>
      </c>
      <c r="R235" s="73">
        <f t="shared" si="14"/>
        <v>0</v>
      </c>
      <c r="S235" s="73">
        <f t="shared" si="36"/>
        <v>0</v>
      </c>
      <c r="T235" s="74">
        <f t="shared" si="24"/>
        <v>0</v>
      </c>
      <c r="U235" s="74">
        <f t="shared" si="15"/>
        <v>0</v>
      </c>
      <c r="V235" s="195">
        <f t="shared" si="16"/>
        <v>0</v>
      </c>
      <c r="W235" s="74">
        <f t="shared" si="9"/>
        <v>0</v>
      </c>
      <c r="X235" s="74">
        <f t="shared" si="31"/>
        <v>0</v>
      </c>
      <c r="Y235" s="74">
        <f t="shared" si="31"/>
        <v>0</v>
      </c>
      <c r="Z235" s="74">
        <f t="shared" si="37"/>
        <v>0</v>
      </c>
      <c r="AA235" s="74">
        <f t="shared" si="32"/>
        <v>0</v>
      </c>
      <c r="AB235" s="74">
        <f t="shared" si="34"/>
        <v>0</v>
      </c>
      <c r="AC235" s="74">
        <f t="shared" si="33"/>
        <v>0</v>
      </c>
    </row>
    <row r="236" spans="1:29" ht="14.5" x14ac:dyDescent="0.35">
      <c r="A236" s="88"/>
      <c r="B236" s="88"/>
      <c r="C236" s="88"/>
      <c r="D236" s="256"/>
      <c r="E236" s="256"/>
      <c r="F236" s="89"/>
      <c r="G236" s="187"/>
      <c r="H236" s="136"/>
      <c r="I236" s="137"/>
      <c r="J236" s="192"/>
      <c r="K236" s="68" t="str">
        <f t="shared" si="22"/>
        <v/>
      </c>
      <c r="L236" s="89"/>
      <c r="M236" s="67" t="str">
        <f t="shared" si="11"/>
        <v/>
      </c>
      <c r="N236" s="189" t="str">
        <f t="shared" si="12"/>
        <v/>
      </c>
      <c r="O236" s="151" t="str">
        <f t="shared" si="23"/>
        <v/>
      </c>
      <c r="P236" s="74" t="str">
        <f t="shared" si="35"/>
        <v/>
      </c>
      <c r="Q236" s="74">
        <f t="shared" si="13"/>
        <v>0</v>
      </c>
      <c r="R236" s="73">
        <f t="shared" si="14"/>
        <v>0</v>
      </c>
      <c r="S236" s="73">
        <f t="shared" si="36"/>
        <v>0</v>
      </c>
      <c r="T236" s="74">
        <f t="shared" si="24"/>
        <v>0</v>
      </c>
      <c r="U236" s="74">
        <f t="shared" si="15"/>
        <v>0</v>
      </c>
      <c r="V236" s="195">
        <f t="shared" si="16"/>
        <v>0</v>
      </c>
      <c r="W236" s="74">
        <f t="shared" si="9"/>
        <v>0</v>
      </c>
      <c r="X236" s="74">
        <f t="shared" si="31"/>
        <v>0</v>
      </c>
      <c r="Y236" s="74">
        <f t="shared" si="31"/>
        <v>0</v>
      </c>
      <c r="Z236" s="74">
        <f t="shared" si="37"/>
        <v>0</v>
      </c>
      <c r="AA236" s="74">
        <f t="shared" si="32"/>
        <v>0</v>
      </c>
      <c r="AB236" s="74">
        <f t="shared" si="34"/>
        <v>0</v>
      </c>
      <c r="AC236" s="74">
        <f t="shared" si="33"/>
        <v>0</v>
      </c>
    </row>
    <row r="237" spans="1:29" ht="14.5" x14ac:dyDescent="0.35">
      <c r="A237" s="88"/>
      <c r="B237" s="88"/>
      <c r="C237" s="88"/>
      <c r="D237" s="256"/>
      <c r="E237" s="256"/>
      <c r="F237" s="89"/>
      <c r="G237" s="187"/>
      <c r="H237" s="136"/>
      <c r="I237" s="137"/>
      <c r="J237" s="192"/>
      <c r="K237" s="68" t="str">
        <f t="shared" si="22"/>
        <v/>
      </c>
      <c r="L237" s="89"/>
      <c r="M237" s="67" t="str">
        <f t="shared" si="11"/>
        <v/>
      </c>
      <c r="N237" s="189" t="str">
        <f t="shared" si="12"/>
        <v/>
      </c>
      <c r="O237" s="151" t="str">
        <f t="shared" si="23"/>
        <v/>
      </c>
      <c r="P237" s="74" t="str">
        <f t="shared" si="35"/>
        <v/>
      </c>
      <c r="Q237" s="74">
        <f t="shared" si="13"/>
        <v>0</v>
      </c>
      <c r="R237" s="73">
        <f t="shared" si="14"/>
        <v>0</v>
      </c>
      <c r="S237" s="73">
        <f t="shared" si="36"/>
        <v>0</v>
      </c>
      <c r="T237" s="74">
        <f t="shared" si="24"/>
        <v>0</v>
      </c>
      <c r="U237" s="74">
        <f t="shared" si="15"/>
        <v>0</v>
      </c>
      <c r="V237" s="195">
        <f t="shared" si="16"/>
        <v>0</v>
      </c>
      <c r="W237" s="74">
        <f t="shared" si="9"/>
        <v>0</v>
      </c>
      <c r="X237" s="74">
        <f t="shared" ref="X237:Y300" si="38">IF(OR(D237="",D237&gt;0),0,1)</f>
        <v>0</v>
      </c>
      <c r="Y237" s="74">
        <f t="shared" si="38"/>
        <v>0</v>
      </c>
      <c r="Z237" s="74">
        <f t="shared" si="37"/>
        <v>0</v>
      </c>
      <c r="AA237" s="74">
        <f t="shared" ref="AA237:AA300" si="39">IF(AND(ISBLANK(A237),ISBLANK(B237),ISBLANK(F237),ISBLANK(G237),ISBLANK(H237),ISBLANK(I237),ISBLANK(J237),ISBLANK(L237)),0,IF(ISBLANK(C237),1,0))</f>
        <v>0</v>
      </c>
      <c r="AB237" s="74">
        <f t="shared" si="34"/>
        <v>0</v>
      </c>
      <c r="AC237" s="74">
        <f t="shared" si="33"/>
        <v>0</v>
      </c>
    </row>
    <row r="238" spans="1:29" ht="14.5" x14ac:dyDescent="0.35">
      <c r="A238" s="88"/>
      <c r="B238" s="88"/>
      <c r="C238" s="88"/>
      <c r="D238" s="256"/>
      <c r="E238" s="256"/>
      <c r="F238" s="89"/>
      <c r="G238" s="187"/>
      <c r="H238" s="136"/>
      <c r="I238" s="137"/>
      <c r="J238" s="192"/>
      <c r="K238" s="68" t="str">
        <f t="shared" si="22"/>
        <v/>
      </c>
      <c r="L238" s="89"/>
      <c r="M238" s="67" t="str">
        <f t="shared" si="11"/>
        <v/>
      </c>
      <c r="N238" s="189" t="str">
        <f t="shared" si="12"/>
        <v/>
      </c>
      <c r="O238" s="151" t="str">
        <f t="shared" si="23"/>
        <v/>
      </c>
      <c r="P238" s="74" t="str">
        <f t="shared" si="35"/>
        <v/>
      </c>
      <c r="Q238" s="74">
        <f t="shared" si="13"/>
        <v>0</v>
      </c>
      <c r="R238" s="73">
        <f t="shared" si="14"/>
        <v>0</v>
      </c>
      <c r="S238" s="73">
        <f t="shared" si="36"/>
        <v>0</v>
      </c>
      <c r="T238" s="74">
        <f t="shared" si="24"/>
        <v>0</v>
      </c>
      <c r="U238" s="74">
        <f t="shared" si="15"/>
        <v>0</v>
      </c>
      <c r="V238" s="195">
        <f t="shared" si="16"/>
        <v>0</v>
      </c>
      <c r="W238" s="74">
        <f t="shared" si="9"/>
        <v>0</v>
      </c>
      <c r="X238" s="74">
        <f t="shared" si="38"/>
        <v>0</v>
      </c>
      <c r="Y238" s="74">
        <f t="shared" si="38"/>
        <v>0</v>
      </c>
      <c r="Z238" s="74">
        <f t="shared" si="37"/>
        <v>0</v>
      </c>
      <c r="AA238" s="74">
        <f t="shared" si="39"/>
        <v>0</v>
      </c>
      <c r="AB238" s="74">
        <f t="shared" si="34"/>
        <v>0</v>
      </c>
      <c r="AC238" s="74">
        <f t="shared" ref="AC238:AC301" si="40">E238*J238/5*G238*H238</f>
        <v>0</v>
      </c>
    </row>
    <row r="239" spans="1:29" ht="14.5" x14ac:dyDescent="0.35">
      <c r="A239" s="88"/>
      <c r="B239" s="88"/>
      <c r="C239" s="88"/>
      <c r="D239" s="256"/>
      <c r="E239" s="256"/>
      <c r="F239" s="89"/>
      <c r="G239" s="187"/>
      <c r="H239" s="136"/>
      <c r="I239" s="137"/>
      <c r="J239" s="192"/>
      <c r="K239" s="68" t="str">
        <f t="shared" si="22"/>
        <v/>
      </c>
      <c r="L239" s="89"/>
      <c r="M239" s="67" t="str">
        <f t="shared" si="11"/>
        <v/>
      </c>
      <c r="N239" s="189" t="str">
        <f t="shared" si="12"/>
        <v/>
      </c>
      <c r="O239" s="151" t="str">
        <f t="shared" si="23"/>
        <v/>
      </c>
      <c r="P239" s="74" t="str">
        <f t="shared" si="35"/>
        <v/>
      </c>
      <c r="Q239" s="74">
        <f t="shared" si="13"/>
        <v>0</v>
      </c>
      <c r="R239" s="73">
        <f t="shared" si="14"/>
        <v>0</v>
      </c>
      <c r="S239" s="73">
        <f t="shared" si="36"/>
        <v>0</v>
      </c>
      <c r="T239" s="74">
        <f t="shared" si="24"/>
        <v>0</v>
      </c>
      <c r="U239" s="74">
        <f t="shared" si="15"/>
        <v>0</v>
      </c>
      <c r="V239" s="195">
        <f t="shared" si="16"/>
        <v>0</v>
      </c>
      <c r="W239" s="74">
        <f t="shared" si="9"/>
        <v>0</v>
      </c>
      <c r="X239" s="74">
        <f t="shared" si="38"/>
        <v>0</v>
      </c>
      <c r="Y239" s="74">
        <f t="shared" si="38"/>
        <v>0</v>
      </c>
      <c r="Z239" s="74">
        <f t="shared" si="37"/>
        <v>0</v>
      </c>
      <c r="AA239" s="74">
        <f t="shared" si="39"/>
        <v>0</v>
      </c>
      <c r="AB239" s="74">
        <f t="shared" ref="AB239:AB302" si="41">D239*J239*G239*H239/5</f>
        <v>0</v>
      </c>
      <c r="AC239" s="74">
        <f t="shared" si="40"/>
        <v>0</v>
      </c>
    </row>
    <row r="240" spans="1:29" ht="14.5" x14ac:dyDescent="0.35">
      <c r="A240" s="88"/>
      <c r="B240" s="88"/>
      <c r="C240" s="88"/>
      <c r="D240" s="256"/>
      <c r="E240" s="256"/>
      <c r="F240" s="89"/>
      <c r="G240" s="187"/>
      <c r="H240" s="136"/>
      <c r="I240" s="137"/>
      <c r="J240" s="192"/>
      <c r="K240" s="68" t="str">
        <f t="shared" si="22"/>
        <v/>
      </c>
      <c r="L240" s="89"/>
      <c r="M240" s="67" t="str">
        <f t="shared" si="11"/>
        <v/>
      </c>
      <c r="N240" s="189" t="str">
        <f t="shared" si="12"/>
        <v/>
      </c>
      <c r="O240" s="151" t="str">
        <f t="shared" si="23"/>
        <v/>
      </c>
      <c r="P240" s="74" t="str">
        <f t="shared" si="35"/>
        <v/>
      </c>
      <c r="Q240" s="74">
        <f t="shared" si="13"/>
        <v>0</v>
      </c>
      <c r="R240" s="73">
        <f t="shared" si="14"/>
        <v>0</v>
      </c>
      <c r="S240" s="73">
        <f t="shared" si="36"/>
        <v>0</v>
      </c>
      <c r="T240" s="74">
        <f t="shared" si="24"/>
        <v>0</v>
      </c>
      <c r="U240" s="74">
        <f t="shared" si="15"/>
        <v>0</v>
      </c>
      <c r="V240" s="195">
        <f t="shared" si="16"/>
        <v>0</v>
      </c>
      <c r="W240" s="74">
        <f t="shared" si="9"/>
        <v>0</v>
      </c>
      <c r="X240" s="74">
        <f t="shared" si="38"/>
        <v>0</v>
      </c>
      <c r="Y240" s="74">
        <f t="shared" si="38"/>
        <v>0</v>
      </c>
      <c r="Z240" s="74">
        <f t="shared" si="37"/>
        <v>0</v>
      </c>
      <c r="AA240" s="74">
        <f t="shared" si="39"/>
        <v>0</v>
      </c>
      <c r="AB240" s="74">
        <f t="shared" si="41"/>
        <v>0</v>
      </c>
      <c r="AC240" s="74">
        <f t="shared" si="40"/>
        <v>0</v>
      </c>
    </row>
    <row r="241" spans="1:29" ht="14.5" x14ac:dyDescent="0.35">
      <c r="A241" s="88"/>
      <c r="B241" s="88"/>
      <c r="C241" s="88"/>
      <c r="D241" s="256"/>
      <c r="E241" s="256"/>
      <c r="F241" s="89"/>
      <c r="G241" s="187"/>
      <c r="H241" s="136"/>
      <c r="I241" s="137"/>
      <c r="J241" s="192"/>
      <c r="K241" s="68" t="str">
        <f t="shared" si="22"/>
        <v/>
      </c>
      <c r="L241" s="89"/>
      <c r="M241" s="67" t="str">
        <f t="shared" si="11"/>
        <v/>
      </c>
      <c r="N241" s="189" t="str">
        <f t="shared" si="12"/>
        <v/>
      </c>
      <c r="O241" s="151" t="str">
        <f t="shared" si="23"/>
        <v/>
      </c>
      <c r="P241" s="74" t="str">
        <f t="shared" si="35"/>
        <v/>
      </c>
      <c r="Q241" s="74">
        <f t="shared" si="13"/>
        <v>0</v>
      </c>
      <c r="R241" s="73">
        <f t="shared" si="14"/>
        <v>0</v>
      </c>
      <c r="S241" s="73">
        <f t="shared" si="36"/>
        <v>0</v>
      </c>
      <c r="T241" s="74">
        <f t="shared" si="24"/>
        <v>0</v>
      </c>
      <c r="U241" s="74">
        <f t="shared" si="15"/>
        <v>0</v>
      </c>
      <c r="V241" s="195">
        <f t="shared" si="16"/>
        <v>0</v>
      </c>
      <c r="W241" s="74">
        <f t="shared" si="9"/>
        <v>0</v>
      </c>
      <c r="X241" s="74">
        <f t="shared" si="38"/>
        <v>0</v>
      </c>
      <c r="Y241" s="74">
        <f t="shared" si="38"/>
        <v>0</v>
      </c>
      <c r="Z241" s="74">
        <f t="shared" si="37"/>
        <v>0</v>
      </c>
      <c r="AA241" s="74">
        <f t="shared" si="39"/>
        <v>0</v>
      </c>
      <c r="AB241" s="74">
        <f t="shared" si="41"/>
        <v>0</v>
      </c>
      <c r="AC241" s="74">
        <f t="shared" si="40"/>
        <v>0</v>
      </c>
    </row>
    <row r="242" spans="1:29" ht="14.5" x14ac:dyDescent="0.35">
      <c r="A242" s="88"/>
      <c r="B242" s="88"/>
      <c r="C242" s="88"/>
      <c r="D242" s="256"/>
      <c r="E242" s="256"/>
      <c r="F242" s="89"/>
      <c r="G242" s="187"/>
      <c r="H242" s="136"/>
      <c r="I242" s="137"/>
      <c r="J242" s="192"/>
      <c r="K242" s="68" t="str">
        <f t="shared" si="22"/>
        <v/>
      </c>
      <c r="L242" s="89"/>
      <c r="M242" s="67" t="str">
        <f t="shared" si="11"/>
        <v/>
      </c>
      <c r="N242" s="189" t="str">
        <f t="shared" si="12"/>
        <v/>
      </c>
      <c r="O242" s="151" t="str">
        <f t="shared" si="23"/>
        <v/>
      </c>
      <c r="P242" s="74" t="str">
        <f t="shared" si="35"/>
        <v/>
      </c>
      <c r="Q242" s="74">
        <f t="shared" si="13"/>
        <v>0</v>
      </c>
      <c r="R242" s="73">
        <f t="shared" si="14"/>
        <v>0</v>
      </c>
      <c r="S242" s="73">
        <f t="shared" si="36"/>
        <v>0</v>
      </c>
      <c r="T242" s="74">
        <f t="shared" si="24"/>
        <v>0</v>
      </c>
      <c r="U242" s="74">
        <f t="shared" si="15"/>
        <v>0</v>
      </c>
      <c r="V242" s="195">
        <f t="shared" si="16"/>
        <v>0</v>
      </c>
      <c r="W242" s="74">
        <f t="shared" si="9"/>
        <v>0</v>
      </c>
      <c r="X242" s="74">
        <f t="shared" si="38"/>
        <v>0</v>
      </c>
      <c r="Y242" s="74">
        <f t="shared" si="38"/>
        <v>0</v>
      </c>
      <c r="Z242" s="74">
        <f t="shared" si="37"/>
        <v>0</v>
      </c>
      <c r="AA242" s="74">
        <f t="shared" si="39"/>
        <v>0</v>
      </c>
      <c r="AB242" s="74">
        <f t="shared" si="41"/>
        <v>0</v>
      </c>
      <c r="AC242" s="74">
        <f t="shared" si="40"/>
        <v>0</v>
      </c>
    </row>
    <row r="243" spans="1:29" ht="14.5" x14ac:dyDescent="0.35">
      <c r="A243" s="88"/>
      <c r="B243" s="88"/>
      <c r="C243" s="88"/>
      <c r="D243" s="256"/>
      <c r="E243" s="256"/>
      <c r="F243" s="89"/>
      <c r="G243" s="187"/>
      <c r="H243" s="136"/>
      <c r="I243" s="137"/>
      <c r="J243" s="192"/>
      <c r="K243" s="68" t="str">
        <f t="shared" si="22"/>
        <v/>
      </c>
      <c r="L243" s="89"/>
      <c r="M243" s="67" t="str">
        <f t="shared" si="11"/>
        <v/>
      </c>
      <c r="N243" s="189" t="str">
        <f t="shared" si="12"/>
        <v/>
      </c>
      <c r="O243" s="151" t="str">
        <f t="shared" si="23"/>
        <v/>
      </c>
      <c r="P243" s="74" t="str">
        <f t="shared" si="35"/>
        <v/>
      </c>
      <c r="Q243" s="74">
        <f t="shared" si="13"/>
        <v>0</v>
      </c>
      <c r="R243" s="73">
        <f t="shared" si="14"/>
        <v>0</v>
      </c>
      <c r="S243" s="73">
        <f t="shared" si="36"/>
        <v>0</v>
      </c>
      <c r="T243" s="74">
        <f t="shared" si="24"/>
        <v>0</v>
      </c>
      <c r="U243" s="74">
        <f t="shared" si="15"/>
        <v>0</v>
      </c>
      <c r="V243" s="195">
        <f t="shared" si="16"/>
        <v>0</v>
      </c>
      <c r="W243" s="74">
        <f t="shared" si="9"/>
        <v>0</v>
      </c>
      <c r="X243" s="74">
        <f t="shared" si="38"/>
        <v>0</v>
      </c>
      <c r="Y243" s="74">
        <f t="shared" si="38"/>
        <v>0</v>
      </c>
      <c r="Z243" s="74">
        <f t="shared" si="37"/>
        <v>0</v>
      </c>
      <c r="AA243" s="74">
        <f t="shared" si="39"/>
        <v>0</v>
      </c>
      <c r="AB243" s="74">
        <f t="shared" si="41"/>
        <v>0</v>
      </c>
      <c r="AC243" s="74">
        <f t="shared" si="40"/>
        <v>0</v>
      </c>
    </row>
    <row r="244" spans="1:29" ht="14.5" x14ac:dyDescent="0.35">
      <c r="A244" s="88"/>
      <c r="B244" s="88"/>
      <c r="C244" s="88"/>
      <c r="D244" s="256"/>
      <c r="E244" s="256"/>
      <c r="F244" s="89"/>
      <c r="G244" s="187"/>
      <c r="H244" s="136"/>
      <c r="I244" s="137"/>
      <c r="J244" s="192"/>
      <c r="K244" s="68" t="str">
        <f t="shared" si="22"/>
        <v/>
      </c>
      <c r="L244" s="89"/>
      <c r="M244" s="67" t="str">
        <f t="shared" si="11"/>
        <v/>
      </c>
      <c r="N244" s="189" t="str">
        <f t="shared" si="12"/>
        <v/>
      </c>
      <c r="O244" s="151" t="str">
        <f t="shared" si="23"/>
        <v/>
      </c>
      <c r="P244" s="74" t="str">
        <f t="shared" si="35"/>
        <v/>
      </c>
      <c r="Q244" s="74">
        <f t="shared" si="13"/>
        <v>0</v>
      </c>
      <c r="R244" s="73">
        <f t="shared" si="14"/>
        <v>0</v>
      </c>
      <c r="S244" s="73">
        <f t="shared" si="36"/>
        <v>0</v>
      </c>
      <c r="T244" s="74">
        <f t="shared" si="24"/>
        <v>0</v>
      </c>
      <c r="U244" s="74">
        <f t="shared" si="15"/>
        <v>0</v>
      </c>
      <c r="V244" s="195">
        <f t="shared" si="16"/>
        <v>0</v>
      </c>
      <c r="W244" s="74">
        <f t="shared" si="9"/>
        <v>0</v>
      </c>
      <c r="X244" s="74">
        <f t="shared" si="38"/>
        <v>0</v>
      </c>
      <c r="Y244" s="74">
        <f t="shared" si="38"/>
        <v>0</v>
      </c>
      <c r="Z244" s="74">
        <f t="shared" si="37"/>
        <v>0</v>
      </c>
      <c r="AA244" s="74">
        <f t="shared" si="39"/>
        <v>0</v>
      </c>
      <c r="AB244" s="74">
        <f t="shared" si="41"/>
        <v>0</v>
      </c>
      <c r="AC244" s="74">
        <f t="shared" si="40"/>
        <v>0</v>
      </c>
    </row>
    <row r="245" spans="1:29" ht="14.5" x14ac:dyDescent="0.35">
      <c r="A245" s="88"/>
      <c r="B245" s="88"/>
      <c r="C245" s="88"/>
      <c r="D245" s="256"/>
      <c r="E245" s="256"/>
      <c r="F245" s="89"/>
      <c r="G245" s="187"/>
      <c r="H245" s="136"/>
      <c r="I245" s="137"/>
      <c r="J245" s="192"/>
      <c r="K245" s="68" t="str">
        <f t="shared" si="22"/>
        <v/>
      </c>
      <c r="L245" s="89"/>
      <c r="M245" s="67" t="str">
        <f t="shared" si="11"/>
        <v/>
      </c>
      <c r="N245" s="189" t="str">
        <f t="shared" si="12"/>
        <v/>
      </c>
      <c r="O245" s="151" t="str">
        <f t="shared" si="23"/>
        <v/>
      </c>
      <c r="P245" s="74" t="str">
        <f t="shared" si="35"/>
        <v/>
      </c>
      <c r="Q245" s="74">
        <f t="shared" si="13"/>
        <v>0</v>
      </c>
      <c r="R245" s="73">
        <f t="shared" si="14"/>
        <v>0</v>
      </c>
      <c r="S245" s="73">
        <f t="shared" si="36"/>
        <v>0</v>
      </c>
      <c r="T245" s="74">
        <f t="shared" si="24"/>
        <v>0</v>
      </c>
      <c r="U245" s="74">
        <f t="shared" si="15"/>
        <v>0</v>
      </c>
      <c r="V245" s="195">
        <f t="shared" si="16"/>
        <v>0</v>
      </c>
      <c r="W245" s="74">
        <f t="shared" si="9"/>
        <v>0</v>
      </c>
      <c r="X245" s="74">
        <f t="shared" si="38"/>
        <v>0</v>
      </c>
      <c r="Y245" s="74">
        <f t="shared" si="38"/>
        <v>0</v>
      </c>
      <c r="Z245" s="74">
        <f t="shared" si="37"/>
        <v>0</v>
      </c>
      <c r="AA245" s="74">
        <f t="shared" si="39"/>
        <v>0</v>
      </c>
      <c r="AB245" s="74">
        <f t="shared" si="41"/>
        <v>0</v>
      </c>
      <c r="AC245" s="74">
        <f t="shared" si="40"/>
        <v>0</v>
      </c>
    </row>
    <row r="246" spans="1:29" ht="14.5" x14ac:dyDescent="0.35">
      <c r="A246" s="88"/>
      <c r="B246" s="88"/>
      <c r="C246" s="88"/>
      <c r="D246" s="256"/>
      <c r="E246" s="256"/>
      <c r="F246" s="89"/>
      <c r="G246" s="187"/>
      <c r="H246" s="136"/>
      <c r="I246" s="137"/>
      <c r="J246" s="192"/>
      <c r="K246" s="68" t="str">
        <f t="shared" si="22"/>
        <v/>
      </c>
      <c r="L246" s="89"/>
      <c r="M246" s="67" t="str">
        <f t="shared" si="11"/>
        <v/>
      </c>
      <c r="N246" s="189" t="str">
        <f t="shared" si="12"/>
        <v/>
      </c>
      <c r="O246" s="151" t="str">
        <f t="shared" si="23"/>
        <v/>
      </c>
      <c r="P246" s="74" t="str">
        <f t="shared" si="35"/>
        <v/>
      </c>
      <c r="Q246" s="74">
        <f t="shared" si="13"/>
        <v>0</v>
      </c>
      <c r="R246" s="73">
        <f t="shared" si="14"/>
        <v>0</v>
      </c>
      <c r="S246" s="73">
        <f t="shared" si="36"/>
        <v>0</v>
      </c>
      <c r="T246" s="74">
        <f t="shared" si="24"/>
        <v>0</v>
      </c>
      <c r="U246" s="74">
        <f t="shared" si="15"/>
        <v>0</v>
      </c>
      <c r="V246" s="195">
        <f t="shared" si="16"/>
        <v>0</v>
      </c>
      <c r="W246" s="74">
        <f t="shared" si="9"/>
        <v>0</v>
      </c>
      <c r="X246" s="74">
        <f t="shared" si="38"/>
        <v>0</v>
      </c>
      <c r="Y246" s="74">
        <f t="shared" si="38"/>
        <v>0</v>
      </c>
      <c r="Z246" s="74">
        <f t="shared" si="37"/>
        <v>0</v>
      </c>
      <c r="AA246" s="74">
        <f t="shared" si="39"/>
        <v>0</v>
      </c>
      <c r="AB246" s="74">
        <f t="shared" si="41"/>
        <v>0</v>
      </c>
      <c r="AC246" s="74">
        <f t="shared" si="40"/>
        <v>0</v>
      </c>
    </row>
    <row r="247" spans="1:29" ht="14.5" x14ac:dyDescent="0.35">
      <c r="A247" s="88"/>
      <c r="B247" s="88"/>
      <c r="C247" s="88"/>
      <c r="D247" s="256"/>
      <c r="E247" s="256"/>
      <c r="F247" s="89"/>
      <c r="G247" s="187"/>
      <c r="H247" s="136"/>
      <c r="I247" s="137"/>
      <c r="J247" s="192"/>
      <c r="K247" s="68" t="str">
        <f t="shared" si="22"/>
        <v/>
      </c>
      <c r="L247" s="89"/>
      <c r="M247" s="67" t="str">
        <f t="shared" si="11"/>
        <v/>
      </c>
      <c r="N247" s="189" t="str">
        <f t="shared" si="12"/>
        <v/>
      </c>
      <c r="O247" s="151" t="str">
        <f t="shared" si="23"/>
        <v/>
      </c>
      <c r="P247" s="74" t="str">
        <f t="shared" si="35"/>
        <v/>
      </c>
      <c r="Q247" s="74">
        <f t="shared" si="13"/>
        <v>0</v>
      </c>
      <c r="R247" s="73">
        <f t="shared" si="14"/>
        <v>0</v>
      </c>
      <c r="S247" s="73">
        <f t="shared" si="36"/>
        <v>0</v>
      </c>
      <c r="T247" s="74">
        <f t="shared" si="24"/>
        <v>0</v>
      </c>
      <c r="U247" s="74">
        <f t="shared" si="15"/>
        <v>0</v>
      </c>
      <c r="V247" s="195">
        <f t="shared" si="16"/>
        <v>0</v>
      </c>
      <c r="W247" s="74">
        <f t="shared" si="9"/>
        <v>0</v>
      </c>
      <c r="X247" s="74">
        <f t="shared" si="38"/>
        <v>0</v>
      </c>
      <c r="Y247" s="74">
        <f t="shared" si="38"/>
        <v>0</v>
      </c>
      <c r="Z247" s="74">
        <f t="shared" si="37"/>
        <v>0</v>
      </c>
      <c r="AA247" s="74">
        <f t="shared" si="39"/>
        <v>0</v>
      </c>
      <c r="AB247" s="74">
        <f t="shared" si="41"/>
        <v>0</v>
      </c>
      <c r="AC247" s="74">
        <f t="shared" si="40"/>
        <v>0</v>
      </c>
    </row>
    <row r="248" spans="1:29" ht="14.5" x14ac:dyDescent="0.35">
      <c r="A248" s="88"/>
      <c r="B248" s="88"/>
      <c r="C248" s="88"/>
      <c r="D248" s="256"/>
      <c r="E248" s="256"/>
      <c r="F248" s="89"/>
      <c r="G248" s="187"/>
      <c r="H248" s="136"/>
      <c r="I248" s="137"/>
      <c r="J248" s="192"/>
      <c r="K248" s="68" t="str">
        <f t="shared" si="22"/>
        <v/>
      </c>
      <c r="L248" s="89"/>
      <c r="M248" s="67" t="str">
        <f t="shared" si="11"/>
        <v/>
      </c>
      <c r="N248" s="189" t="str">
        <f t="shared" si="12"/>
        <v/>
      </c>
      <c r="O248" s="151" t="str">
        <f t="shared" si="23"/>
        <v/>
      </c>
      <c r="P248" s="74" t="str">
        <f t="shared" si="35"/>
        <v/>
      </c>
      <c r="Q248" s="74">
        <f t="shared" si="13"/>
        <v>0</v>
      </c>
      <c r="R248" s="73">
        <f t="shared" si="14"/>
        <v>0</v>
      </c>
      <c r="S248" s="73">
        <f t="shared" si="36"/>
        <v>0</v>
      </c>
      <c r="T248" s="74">
        <f t="shared" si="24"/>
        <v>0</v>
      </c>
      <c r="U248" s="74">
        <f t="shared" si="15"/>
        <v>0</v>
      </c>
      <c r="V248" s="195">
        <f t="shared" si="16"/>
        <v>0</v>
      </c>
      <c r="W248" s="74">
        <f t="shared" si="9"/>
        <v>0</v>
      </c>
      <c r="X248" s="74">
        <f t="shared" si="38"/>
        <v>0</v>
      </c>
      <c r="Y248" s="74">
        <f t="shared" si="38"/>
        <v>0</v>
      </c>
      <c r="Z248" s="74">
        <f t="shared" si="37"/>
        <v>0</v>
      </c>
      <c r="AA248" s="74">
        <f t="shared" si="39"/>
        <v>0</v>
      </c>
      <c r="AB248" s="74">
        <f t="shared" si="41"/>
        <v>0</v>
      </c>
      <c r="AC248" s="74">
        <f t="shared" si="40"/>
        <v>0</v>
      </c>
    </row>
    <row r="249" spans="1:29" ht="14.5" x14ac:dyDescent="0.35">
      <c r="A249" s="88"/>
      <c r="B249" s="88"/>
      <c r="C249" s="88"/>
      <c r="D249" s="256"/>
      <c r="E249" s="256"/>
      <c r="F249" s="89"/>
      <c r="G249" s="187"/>
      <c r="H249" s="136"/>
      <c r="I249" s="137"/>
      <c r="J249" s="192"/>
      <c r="K249" s="68" t="str">
        <f t="shared" si="22"/>
        <v/>
      </c>
      <c r="L249" s="89"/>
      <c r="M249" s="67" t="str">
        <f t="shared" si="11"/>
        <v/>
      </c>
      <c r="N249" s="189" t="str">
        <f t="shared" si="12"/>
        <v/>
      </c>
      <c r="O249" s="151" t="str">
        <f t="shared" si="23"/>
        <v/>
      </c>
      <c r="P249" s="74" t="str">
        <f t="shared" si="35"/>
        <v/>
      </c>
      <c r="Q249" s="74">
        <f t="shared" si="13"/>
        <v>0</v>
      </c>
      <c r="R249" s="73">
        <f t="shared" si="14"/>
        <v>0</v>
      </c>
      <c r="S249" s="73">
        <f t="shared" si="36"/>
        <v>0</v>
      </c>
      <c r="T249" s="74">
        <f t="shared" si="24"/>
        <v>0</v>
      </c>
      <c r="U249" s="74">
        <f t="shared" si="15"/>
        <v>0</v>
      </c>
      <c r="V249" s="195">
        <f t="shared" si="16"/>
        <v>0</v>
      </c>
      <c r="W249" s="74">
        <f t="shared" si="9"/>
        <v>0</v>
      </c>
      <c r="X249" s="74">
        <f t="shared" si="38"/>
        <v>0</v>
      </c>
      <c r="Y249" s="74">
        <f t="shared" si="38"/>
        <v>0</v>
      </c>
      <c r="Z249" s="74">
        <f t="shared" si="37"/>
        <v>0</v>
      </c>
      <c r="AA249" s="74">
        <f t="shared" si="39"/>
        <v>0</v>
      </c>
      <c r="AB249" s="74">
        <f t="shared" si="41"/>
        <v>0</v>
      </c>
      <c r="AC249" s="74">
        <f t="shared" si="40"/>
        <v>0</v>
      </c>
    </row>
    <row r="250" spans="1:29" ht="14.5" x14ac:dyDescent="0.35">
      <c r="A250" s="88"/>
      <c r="B250" s="88"/>
      <c r="C250" s="88"/>
      <c r="D250" s="256"/>
      <c r="E250" s="256"/>
      <c r="F250" s="89"/>
      <c r="G250" s="187"/>
      <c r="H250" s="136"/>
      <c r="I250" s="137"/>
      <c r="J250" s="192"/>
      <c r="K250" s="68" t="str">
        <f t="shared" si="22"/>
        <v/>
      </c>
      <c r="L250" s="89"/>
      <c r="M250" s="67" t="str">
        <f t="shared" si="11"/>
        <v/>
      </c>
      <c r="N250" s="189" t="str">
        <f t="shared" si="12"/>
        <v/>
      </c>
      <c r="O250" s="151" t="str">
        <f t="shared" si="23"/>
        <v/>
      </c>
      <c r="P250" s="74" t="str">
        <f t="shared" si="35"/>
        <v/>
      </c>
      <c r="Q250" s="74">
        <f t="shared" si="13"/>
        <v>0</v>
      </c>
      <c r="R250" s="73">
        <f t="shared" si="14"/>
        <v>0</v>
      </c>
      <c r="S250" s="73">
        <f t="shared" si="36"/>
        <v>0</v>
      </c>
      <c r="T250" s="74">
        <f t="shared" si="24"/>
        <v>0</v>
      </c>
      <c r="U250" s="74">
        <f t="shared" si="15"/>
        <v>0</v>
      </c>
      <c r="V250" s="195">
        <f t="shared" si="16"/>
        <v>0</v>
      </c>
      <c r="W250" s="74">
        <f t="shared" si="9"/>
        <v>0</v>
      </c>
      <c r="X250" s="74">
        <f t="shared" si="38"/>
        <v>0</v>
      </c>
      <c r="Y250" s="74">
        <f t="shared" si="38"/>
        <v>0</v>
      </c>
      <c r="Z250" s="74">
        <f t="shared" si="37"/>
        <v>0</v>
      </c>
      <c r="AA250" s="74">
        <f t="shared" si="39"/>
        <v>0</v>
      </c>
      <c r="AB250" s="74">
        <f t="shared" si="41"/>
        <v>0</v>
      </c>
      <c r="AC250" s="74">
        <f t="shared" si="40"/>
        <v>0</v>
      </c>
    </row>
    <row r="251" spans="1:29" ht="14.5" x14ac:dyDescent="0.35">
      <c r="A251" s="88"/>
      <c r="B251" s="88"/>
      <c r="C251" s="88"/>
      <c r="D251" s="256"/>
      <c r="E251" s="256"/>
      <c r="F251" s="89"/>
      <c r="G251" s="187"/>
      <c r="H251" s="136"/>
      <c r="I251" s="137"/>
      <c r="J251" s="192"/>
      <c r="K251" s="68" t="str">
        <f t="shared" si="22"/>
        <v/>
      </c>
      <c r="L251" s="89"/>
      <c r="M251" s="67" t="str">
        <f t="shared" si="11"/>
        <v/>
      </c>
      <c r="N251" s="189" t="str">
        <f t="shared" si="12"/>
        <v/>
      </c>
      <c r="O251" s="151" t="str">
        <f t="shared" si="23"/>
        <v/>
      </c>
      <c r="P251" s="74" t="str">
        <f t="shared" si="35"/>
        <v/>
      </c>
      <c r="Q251" s="74">
        <f t="shared" si="13"/>
        <v>0</v>
      </c>
      <c r="R251" s="73">
        <f t="shared" si="14"/>
        <v>0</v>
      </c>
      <c r="S251" s="73">
        <f t="shared" si="36"/>
        <v>0</v>
      </c>
      <c r="T251" s="74">
        <f t="shared" si="24"/>
        <v>0</v>
      </c>
      <c r="U251" s="74">
        <f t="shared" si="15"/>
        <v>0</v>
      </c>
      <c r="V251" s="195">
        <f t="shared" si="16"/>
        <v>0</v>
      </c>
      <c r="W251" s="74">
        <f t="shared" si="9"/>
        <v>0</v>
      </c>
      <c r="X251" s="74">
        <f t="shared" si="38"/>
        <v>0</v>
      </c>
      <c r="Y251" s="74">
        <f t="shared" si="38"/>
        <v>0</v>
      </c>
      <c r="Z251" s="74">
        <f t="shared" si="37"/>
        <v>0</v>
      </c>
      <c r="AA251" s="74">
        <f t="shared" si="39"/>
        <v>0</v>
      </c>
      <c r="AB251" s="74">
        <f t="shared" si="41"/>
        <v>0</v>
      </c>
      <c r="AC251" s="74">
        <f t="shared" si="40"/>
        <v>0</v>
      </c>
    </row>
    <row r="252" spans="1:29" ht="14.5" x14ac:dyDescent="0.35">
      <c r="A252" s="88"/>
      <c r="B252" s="88"/>
      <c r="C252" s="88"/>
      <c r="D252" s="256"/>
      <c r="E252" s="256"/>
      <c r="F252" s="89"/>
      <c r="G252" s="187"/>
      <c r="H252" s="136"/>
      <c r="I252" s="137"/>
      <c r="J252" s="192"/>
      <c r="K252" s="68" t="str">
        <f t="shared" si="22"/>
        <v/>
      </c>
      <c r="L252" s="89"/>
      <c r="M252" s="67" t="str">
        <f t="shared" si="11"/>
        <v/>
      </c>
      <c r="N252" s="189" t="str">
        <f t="shared" si="12"/>
        <v/>
      </c>
      <c r="O252" s="151" t="str">
        <f t="shared" si="23"/>
        <v/>
      </c>
      <c r="P252" s="74" t="str">
        <f t="shared" si="35"/>
        <v/>
      </c>
      <c r="Q252" s="74">
        <f t="shared" si="13"/>
        <v>0</v>
      </c>
      <c r="R252" s="73">
        <f t="shared" si="14"/>
        <v>0</v>
      </c>
      <c r="S252" s="73">
        <f t="shared" si="36"/>
        <v>0</v>
      </c>
      <c r="T252" s="74">
        <f t="shared" si="24"/>
        <v>0</v>
      </c>
      <c r="U252" s="74">
        <f t="shared" si="15"/>
        <v>0</v>
      </c>
      <c r="V252" s="195">
        <f t="shared" si="16"/>
        <v>0</v>
      </c>
      <c r="W252" s="74">
        <f t="shared" si="9"/>
        <v>0</v>
      </c>
      <c r="X252" s="74">
        <f t="shared" si="38"/>
        <v>0</v>
      </c>
      <c r="Y252" s="74">
        <f t="shared" si="38"/>
        <v>0</v>
      </c>
      <c r="Z252" s="74">
        <f t="shared" si="37"/>
        <v>0</v>
      </c>
      <c r="AA252" s="74">
        <f t="shared" si="39"/>
        <v>0</v>
      </c>
      <c r="AB252" s="74">
        <f t="shared" si="41"/>
        <v>0</v>
      </c>
      <c r="AC252" s="74">
        <f t="shared" si="40"/>
        <v>0</v>
      </c>
    </row>
    <row r="253" spans="1:29" ht="14.5" x14ac:dyDescent="0.35">
      <c r="A253" s="88"/>
      <c r="B253" s="88"/>
      <c r="C253" s="88"/>
      <c r="D253" s="256"/>
      <c r="E253" s="256"/>
      <c r="F253" s="89"/>
      <c r="G253" s="187"/>
      <c r="H253" s="136"/>
      <c r="I253" s="137"/>
      <c r="J253" s="192"/>
      <c r="K253" s="68" t="str">
        <f t="shared" si="22"/>
        <v/>
      </c>
      <c r="L253" s="89"/>
      <c r="M253" s="67" t="str">
        <f t="shared" si="11"/>
        <v/>
      </c>
      <c r="N253" s="189" t="str">
        <f t="shared" si="12"/>
        <v/>
      </c>
      <c r="O253" s="151" t="str">
        <f t="shared" si="23"/>
        <v/>
      </c>
      <c r="P253" s="74" t="str">
        <f t="shared" si="35"/>
        <v/>
      </c>
      <c r="Q253" s="74">
        <f t="shared" si="13"/>
        <v>0</v>
      </c>
      <c r="R253" s="73">
        <f t="shared" si="14"/>
        <v>0</v>
      </c>
      <c r="S253" s="73">
        <f t="shared" si="36"/>
        <v>0</v>
      </c>
      <c r="T253" s="74">
        <f t="shared" si="24"/>
        <v>0</v>
      </c>
      <c r="U253" s="74">
        <f t="shared" si="15"/>
        <v>0</v>
      </c>
      <c r="V253" s="195">
        <f t="shared" si="16"/>
        <v>0</v>
      </c>
      <c r="W253" s="74">
        <f t="shared" si="9"/>
        <v>0</v>
      </c>
      <c r="X253" s="74">
        <f t="shared" si="38"/>
        <v>0</v>
      </c>
      <c r="Y253" s="74">
        <f t="shared" si="38"/>
        <v>0</v>
      </c>
      <c r="Z253" s="74">
        <f t="shared" si="37"/>
        <v>0</v>
      </c>
      <c r="AA253" s="74">
        <f t="shared" si="39"/>
        <v>0</v>
      </c>
      <c r="AB253" s="74">
        <f t="shared" si="41"/>
        <v>0</v>
      </c>
      <c r="AC253" s="74">
        <f t="shared" si="40"/>
        <v>0</v>
      </c>
    </row>
    <row r="254" spans="1:29" ht="14.5" x14ac:dyDescent="0.35">
      <c r="A254" s="88"/>
      <c r="B254" s="88"/>
      <c r="C254" s="88"/>
      <c r="D254" s="256"/>
      <c r="E254" s="256"/>
      <c r="F254" s="89"/>
      <c r="G254" s="187"/>
      <c r="H254" s="136"/>
      <c r="I254" s="137"/>
      <c r="J254" s="192"/>
      <c r="K254" s="68" t="str">
        <f t="shared" si="22"/>
        <v/>
      </c>
      <c r="L254" s="89"/>
      <c r="M254" s="67" t="str">
        <f t="shared" si="11"/>
        <v/>
      </c>
      <c r="N254" s="189" t="str">
        <f t="shared" si="12"/>
        <v/>
      </c>
      <c r="O254" s="151" t="str">
        <f t="shared" si="23"/>
        <v/>
      </c>
      <c r="P254" s="74" t="str">
        <f t="shared" si="35"/>
        <v/>
      </c>
      <c r="Q254" s="74">
        <f t="shared" si="13"/>
        <v>0</v>
      </c>
      <c r="R254" s="73">
        <f t="shared" si="14"/>
        <v>0</v>
      </c>
      <c r="S254" s="73">
        <f t="shared" si="36"/>
        <v>0</v>
      </c>
      <c r="T254" s="74">
        <f t="shared" si="24"/>
        <v>0</v>
      </c>
      <c r="U254" s="74">
        <f t="shared" si="15"/>
        <v>0</v>
      </c>
      <c r="V254" s="195">
        <f t="shared" si="16"/>
        <v>0</v>
      </c>
      <c r="W254" s="74">
        <f t="shared" si="9"/>
        <v>0</v>
      </c>
      <c r="X254" s="74">
        <f t="shared" si="38"/>
        <v>0</v>
      </c>
      <c r="Y254" s="74">
        <f t="shared" si="38"/>
        <v>0</v>
      </c>
      <c r="Z254" s="74">
        <f t="shared" si="37"/>
        <v>0</v>
      </c>
      <c r="AA254" s="74">
        <f t="shared" si="39"/>
        <v>0</v>
      </c>
      <c r="AB254" s="74">
        <f t="shared" si="41"/>
        <v>0</v>
      </c>
      <c r="AC254" s="74">
        <f t="shared" si="40"/>
        <v>0</v>
      </c>
    </row>
    <row r="255" spans="1:29" ht="14.5" x14ac:dyDescent="0.35">
      <c r="A255" s="88"/>
      <c r="B255" s="88"/>
      <c r="C255" s="88"/>
      <c r="D255" s="256"/>
      <c r="E255" s="256"/>
      <c r="F255" s="89"/>
      <c r="G255" s="187"/>
      <c r="H255" s="136"/>
      <c r="I255" s="137"/>
      <c r="J255" s="192"/>
      <c r="K255" s="68" t="str">
        <f t="shared" si="22"/>
        <v/>
      </c>
      <c r="L255" s="89"/>
      <c r="M255" s="67" t="str">
        <f t="shared" si="11"/>
        <v/>
      </c>
      <c r="N255" s="189" t="str">
        <f t="shared" si="12"/>
        <v/>
      </c>
      <c r="O255" s="151" t="str">
        <f t="shared" si="23"/>
        <v/>
      </c>
      <c r="P255" s="74" t="str">
        <f t="shared" si="35"/>
        <v/>
      </c>
      <c r="Q255" s="74">
        <f t="shared" si="13"/>
        <v>0</v>
      </c>
      <c r="R255" s="73">
        <f t="shared" si="14"/>
        <v>0</v>
      </c>
      <c r="S255" s="73">
        <f t="shared" si="36"/>
        <v>0</v>
      </c>
      <c r="T255" s="74">
        <f t="shared" si="24"/>
        <v>0</v>
      </c>
      <c r="U255" s="74">
        <f t="shared" si="15"/>
        <v>0</v>
      </c>
      <c r="V255" s="195">
        <f t="shared" si="16"/>
        <v>0</v>
      </c>
      <c r="W255" s="74">
        <f t="shared" si="9"/>
        <v>0</v>
      </c>
      <c r="X255" s="74">
        <f t="shared" si="38"/>
        <v>0</v>
      </c>
      <c r="Y255" s="74">
        <f t="shared" si="38"/>
        <v>0</v>
      </c>
      <c r="Z255" s="74">
        <f t="shared" si="37"/>
        <v>0</v>
      </c>
      <c r="AA255" s="74">
        <f t="shared" si="39"/>
        <v>0</v>
      </c>
      <c r="AB255" s="74">
        <f t="shared" si="41"/>
        <v>0</v>
      </c>
      <c r="AC255" s="74">
        <f t="shared" si="40"/>
        <v>0</v>
      </c>
    </row>
    <row r="256" spans="1:29" ht="14.5" x14ac:dyDescent="0.35">
      <c r="A256" s="88"/>
      <c r="B256" s="88"/>
      <c r="C256" s="88"/>
      <c r="D256" s="256"/>
      <c r="E256" s="256"/>
      <c r="F256" s="89"/>
      <c r="G256" s="187"/>
      <c r="H256" s="136"/>
      <c r="I256" s="137"/>
      <c r="J256" s="192"/>
      <c r="K256" s="68" t="str">
        <f t="shared" si="22"/>
        <v/>
      </c>
      <c r="L256" s="89"/>
      <c r="M256" s="67" t="str">
        <f t="shared" si="11"/>
        <v/>
      </c>
      <c r="N256" s="189" t="str">
        <f t="shared" si="12"/>
        <v/>
      </c>
      <c r="O256" s="151" t="str">
        <f t="shared" si="23"/>
        <v/>
      </c>
      <c r="P256" s="74" t="str">
        <f t="shared" si="35"/>
        <v/>
      </c>
      <c r="Q256" s="74">
        <f t="shared" si="13"/>
        <v>0</v>
      </c>
      <c r="R256" s="73">
        <f t="shared" si="14"/>
        <v>0</v>
      </c>
      <c r="S256" s="73">
        <f t="shared" si="36"/>
        <v>0</v>
      </c>
      <c r="T256" s="74">
        <f t="shared" si="24"/>
        <v>0</v>
      </c>
      <c r="U256" s="74">
        <f t="shared" si="15"/>
        <v>0</v>
      </c>
      <c r="V256" s="195">
        <f t="shared" si="16"/>
        <v>0</v>
      </c>
      <c r="W256" s="74">
        <f t="shared" si="9"/>
        <v>0</v>
      </c>
      <c r="X256" s="74">
        <f t="shared" si="38"/>
        <v>0</v>
      </c>
      <c r="Y256" s="74">
        <f t="shared" si="38"/>
        <v>0</v>
      </c>
      <c r="Z256" s="74">
        <f t="shared" si="37"/>
        <v>0</v>
      </c>
      <c r="AA256" s="74">
        <f t="shared" si="39"/>
        <v>0</v>
      </c>
      <c r="AB256" s="74">
        <f t="shared" si="41"/>
        <v>0</v>
      </c>
      <c r="AC256" s="74">
        <f t="shared" si="40"/>
        <v>0</v>
      </c>
    </row>
    <row r="257" spans="1:29" ht="14.5" x14ac:dyDescent="0.35">
      <c r="A257" s="88"/>
      <c r="B257" s="88"/>
      <c r="C257" s="88"/>
      <c r="D257" s="256"/>
      <c r="E257" s="256"/>
      <c r="F257" s="89"/>
      <c r="G257" s="187"/>
      <c r="H257" s="136"/>
      <c r="I257" s="137"/>
      <c r="J257" s="192"/>
      <c r="K257" s="68" t="str">
        <f t="shared" si="22"/>
        <v/>
      </c>
      <c r="L257" s="89"/>
      <c r="M257" s="67" t="str">
        <f t="shared" si="11"/>
        <v/>
      </c>
      <c r="N257" s="189" t="str">
        <f t="shared" si="12"/>
        <v/>
      </c>
      <c r="O257" s="151" t="str">
        <f t="shared" si="23"/>
        <v/>
      </c>
      <c r="P257" s="74" t="str">
        <f t="shared" si="35"/>
        <v/>
      </c>
      <c r="Q257" s="74">
        <f t="shared" si="13"/>
        <v>0</v>
      </c>
      <c r="R257" s="73">
        <f t="shared" si="14"/>
        <v>0</v>
      </c>
      <c r="S257" s="73">
        <f t="shared" si="36"/>
        <v>0</v>
      </c>
      <c r="T257" s="74">
        <f t="shared" si="24"/>
        <v>0</v>
      </c>
      <c r="U257" s="74">
        <f t="shared" si="15"/>
        <v>0</v>
      </c>
      <c r="V257" s="195">
        <f t="shared" si="16"/>
        <v>0</v>
      </c>
      <c r="W257" s="74">
        <f t="shared" si="9"/>
        <v>0</v>
      </c>
      <c r="X257" s="74">
        <f t="shared" si="38"/>
        <v>0</v>
      </c>
      <c r="Y257" s="74">
        <f t="shared" si="38"/>
        <v>0</v>
      </c>
      <c r="Z257" s="74">
        <f t="shared" si="37"/>
        <v>0</v>
      </c>
      <c r="AA257" s="74">
        <f t="shared" si="39"/>
        <v>0</v>
      </c>
      <c r="AB257" s="74">
        <f t="shared" si="41"/>
        <v>0</v>
      </c>
      <c r="AC257" s="74">
        <f t="shared" si="40"/>
        <v>0</v>
      </c>
    </row>
    <row r="258" spans="1:29" ht="14.5" x14ac:dyDescent="0.35">
      <c r="A258" s="88"/>
      <c r="B258" s="88"/>
      <c r="C258" s="88"/>
      <c r="D258" s="256"/>
      <c r="E258" s="256"/>
      <c r="F258" s="89"/>
      <c r="G258" s="187"/>
      <c r="H258" s="136"/>
      <c r="I258" s="137"/>
      <c r="J258" s="192"/>
      <c r="K258" s="68" t="str">
        <f t="shared" si="22"/>
        <v/>
      </c>
      <c r="L258" s="89"/>
      <c r="M258" s="67" t="str">
        <f t="shared" si="11"/>
        <v/>
      </c>
      <c r="N258" s="189" t="str">
        <f t="shared" si="12"/>
        <v/>
      </c>
      <c r="O258" s="151" t="str">
        <f t="shared" si="23"/>
        <v/>
      </c>
      <c r="P258" s="74" t="str">
        <f t="shared" si="35"/>
        <v/>
      </c>
      <c r="Q258" s="74">
        <f t="shared" si="13"/>
        <v>0</v>
      </c>
      <c r="R258" s="73">
        <f t="shared" si="14"/>
        <v>0</v>
      </c>
      <c r="S258" s="73">
        <f t="shared" si="36"/>
        <v>0</v>
      </c>
      <c r="T258" s="74">
        <f t="shared" si="24"/>
        <v>0</v>
      </c>
      <c r="U258" s="74">
        <f t="shared" si="15"/>
        <v>0</v>
      </c>
      <c r="V258" s="195">
        <f t="shared" si="16"/>
        <v>0</v>
      </c>
      <c r="W258" s="74">
        <f t="shared" si="9"/>
        <v>0</v>
      </c>
      <c r="X258" s="74">
        <f t="shared" si="38"/>
        <v>0</v>
      </c>
      <c r="Y258" s="74">
        <f t="shared" si="38"/>
        <v>0</v>
      </c>
      <c r="Z258" s="74">
        <f t="shared" si="37"/>
        <v>0</v>
      </c>
      <c r="AA258" s="74">
        <f t="shared" si="39"/>
        <v>0</v>
      </c>
      <c r="AB258" s="74">
        <f t="shared" si="41"/>
        <v>0</v>
      </c>
      <c r="AC258" s="74">
        <f t="shared" si="40"/>
        <v>0</v>
      </c>
    </row>
    <row r="259" spans="1:29" ht="14.5" x14ac:dyDescent="0.35">
      <c r="A259" s="88"/>
      <c r="B259" s="88"/>
      <c r="C259" s="88"/>
      <c r="D259" s="256"/>
      <c r="E259" s="256"/>
      <c r="F259" s="89"/>
      <c r="G259" s="187"/>
      <c r="H259" s="136"/>
      <c r="I259" s="137"/>
      <c r="J259" s="192"/>
      <c r="K259" s="68" t="str">
        <f t="shared" si="22"/>
        <v/>
      </c>
      <c r="L259" s="89"/>
      <c r="M259" s="67" t="str">
        <f t="shared" si="11"/>
        <v/>
      </c>
      <c r="N259" s="189" t="str">
        <f t="shared" si="12"/>
        <v/>
      </c>
      <c r="O259" s="151" t="str">
        <f t="shared" si="23"/>
        <v/>
      </c>
      <c r="P259" s="74" t="str">
        <f t="shared" si="35"/>
        <v/>
      </c>
      <c r="Q259" s="74">
        <f t="shared" si="13"/>
        <v>0</v>
      </c>
      <c r="R259" s="73">
        <f t="shared" si="14"/>
        <v>0</v>
      </c>
      <c r="S259" s="73">
        <f t="shared" si="36"/>
        <v>0</v>
      </c>
      <c r="T259" s="74">
        <f t="shared" si="24"/>
        <v>0</v>
      </c>
      <c r="U259" s="74">
        <f t="shared" si="15"/>
        <v>0</v>
      </c>
      <c r="V259" s="195">
        <f t="shared" si="16"/>
        <v>0</v>
      </c>
      <c r="W259" s="74">
        <f t="shared" si="9"/>
        <v>0</v>
      </c>
      <c r="X259" s="74">
        <f t="shared" si="38"/>
        <v>0</v>
      </c>
      <c r="Y259" s="74">
        <f t="shared" si="38"/>
        <v>0</v>
      </c>
      <c r="Z259" s="74">
        <f t="shared" si="37"/>
        <v>0</v>
      </c>
      <c r="AA259" s="74">
        <f t="shared" si="39"/>
        <v>0</v>
      </c>
      <c r="AB259" s="74">
        <f t="shared" si="41"/>
        <v>0</v>
      </c>
      <c r="AC259" s="74">
        <f t="shared" si="40"/>
        <v>0</v>
      </c>
    </row>
    <row r="260" spans="1:29" ht="14.5" x14ac:dyDescent="0.35">
      <c r="A260" s="88"/>
      <c r="B260" s="88"/>
      <c r="C260" s="88"/>
      <c r="D260" s="256"/>
      <c r="E260" s="256"/>
      <c r="F260" s="89"/>
      <c r="G260" s="187"/>
      <c r="H260" s="136"/>
      <c r="I260" s="137"/>
      <c r="J260" s="192"/>
      <c r="K260" s="68" t="str">
        <f t="shared" si="22"/>
        <v/>
      </c>
      <c r="L260" s="89"/>
      <c r="M260" s="67" t="str">
        <f t="shared" si="11"/>
        <v/>
      </c>
      <c r="N260" s="189" t="str">
        <f t="shared" si="12"/>
        <v/>
      </c>
      <c r="O260" s="151" t="str">
        <f t="shared" si="23"/>
        <v/>
      </c>
      <c r="P260" s="74" t="str">
        <f t="shared" si="35"/>
        <v/>
      </c>
      <c r="Q260" s="74">
        <f t="shared" si="13"/>
        <v>0</v>
      </c>
      <c r="R260" s="73">
        <f t="shared" ref="R260:R323" si="42">IF(I260&gt;H260,1,0)</f>
        <v>0</v>
      </c>
      <c r="S260" s="73">
        <f t="shared" si="36"/>
        <v>0</v>
      </c>
      <c r="T260" s="74">
        <f t="shared" si="24"/>
        <v>0</v>
      </c>
      <c r="U260" s="74">
        <f t="shared" ref="U260:U323" si="43">IF(AND(I260&lt;1,L260&gt;0),1,0)</f>
        <v>0</v>
      </c>
      <c r="V260" s="195">
        <f t="shared" si="16"/>
        <v>0</v>
      </c>
      <c r="W260" s="74">
        <f t="shared" ref="W260:W323" si="44">IF(G260&gt;1,1,0)</f>
        <v>0</v>
      </c>
      <c r="X260" s="74">
        <f t="shared" si="38"/>
        <v>0</v>
      </c>
      <c r="Y260" s="74">
        <f t="shared" si="38"/>
        <v>0</v>
      </c>
      <c r="Z260" s="74">
        <f t="shared" si="37"/>
        <v>0</v>
      </c>
      <c r="AA260" s="74">
        <f t="shared" si="39"/>
        <v>0</v>
      </c>
      <c r="AB260" s="74">
        <f t="shared" si="41"/>
        <v>0</v>
      </c>
      <c r="AC260" s="74">
        <f t="shared" si="40"/>
        <v>0</v>
      </c>
    </row>
    <row r="261" spans="1:29" ht="14.5" x14ac:dyDescent="0.35">
      <c r="A261" s="88"/>
      <c r="B261" s="88"/>
      <c r="C261" s="88"/>
      <c r="D261" s="256"/>
      <c r="E261" s="256"/>
      <c r="F261" s="89"/>
      <c r="G261" s="187"/>
      <c r="H261" s="136"/>
      <c r="I261" s="137"/>
      <c r="J261" s="192"/>
      <c r="K261" s="68" t="str">
        <f t="shared" si="22"/>
        <v/>
      </c>
      <c r="L261" s="89"/>
      <c r="M261" s="67" t="str">
        <f t="shared" ref="M261:M324" si="45">IF(F261*G261&gt;0,+F261/G261,"")</f>
        <v/>
      </c>
      <c r="N261" s="189" t="str">
        <f t="shared" ref="N261:N324" si="46">IF(F261*G261&gt;0,+H261*J261,"")</f>
        <v/>
      </c>
      <c r="O261" s="151" t="str">
        <f t="shared" si="23"/>
        <v/>
      </c>
      <c r="P261" s="74" t="str">
        <f t="shared" si="35"/>
        <v/>
      </c>
      <c r="Q261" s="74">
        <f t="shared" ref="Q261:Q324" si="47">IF(F261=0,0,IF(F261&gt;12350,1,0))</f>
        <v>0</v>
      </c>
      <c r="R261" s="73">
        <f t="shared" si="42"/>
        <v>0</v>
      </c>
      <c r="S261" s="73">
        <f t="shared" si="36"/>
        <v>0</v>
      </c>
      <c r="T261" s="74">
        <f t="shared" si="24"/>
        <v>0</v>
      </c>
      <c r="U261" s="74">
        <f t="shared" si="43"/>
        <v>0</v>
      </c>
      <c r="V261" s="195">
        <f t="shared" ref="V261:V324" si="48">IF(AND(ISBLANK(A261),ISBLANK(F261),ISBLANK(G261),ISBLANK(H261),ISBLANK(I261),ISBLANK(J261),ISBLANK(L261)),0,IF(ISBLANK(B261),1,0))</f>
        <v>0</v>
      </c>
      <c r="W261" s="74">
        <f t="shared" si="44"/>
        <v>0</v>
      </c>
      <c r="X261" s="74">
        <f t="shared" si="38"/>
        <v>0</v>
      </c>
      <c r="Y261" s="74">
        <f t="shared" si="38"/>
        <v>0</v>
      </c>
      <c r="Z261" s="74">
        <f t="shared" si="37"/>
        <v>0</v>
      </c>
      <c r="AA261" s="74">
        <f t="shared" si="39"/>
        <v>0</v>
      </c>
      <c r="AB261" s="74">
        <f t="shared" si="41"/>
        <v>0</v>
      </c>
      <c r="AC261" s="74">
        <f t="shared" si="40"/>
        <v>0</v>
      </c>
    </row>
    <row r="262" spans="1:29" ht="14.5" x14ac:dyDescent="0.35">
      <c r="A262" s="88"/>
      <c r="B262" s="88"/>
      <c r="C262" s="88"/>
      <c r="D262" s="256"/>
      <c r="E262" s="256"/>
      <c r="F262" s="89"/>
      <c r="G262" s="187"/>
      <c r="H262" s="136"/>
      <c r="I262" s="137"/>
      <c r="J262" s="192"/>
      <c r="K262" s="68" t="str">
        <f t="shared" ref="K262:K325" si="49">IF($B$4="","",IF(W262&lt;&gt;0,"",IF(F262*G262&gt;0,ROUND(+J262/5*$G$5*H262*G262,2),"")))</f>
        <v/>
      </c>
      <c r="L262" s="89"/>
      <c r="M262" s="67" t="str">
        <f t="shared" si="45"/>
        <v/>
      </c>
      <c r="N262" s="189" t="str">
        <f t="shared" si="46"/>
        <v/>
      </c>
      <c r="O262" s="151" t="str">
        <f t="shared" ref="O262:O325" si="50">IF(AND(F262&gt;0,W262=0),IF(G262&gt;0,+H262*F262,F262)/$G$4*$G$5,"")</f>
        <v/>
      </c>
      <c r="P262" s="74" t="str">
        <f t="shared" si="35"/>
        <v/>
      </c>
      <c r="Q262" s="74">
        <f t="shared" si="47"/>
        <v>0</v>
      </c>
      <c r="R262" s="73">
        <f t="shared" si="42"/>
        <v>0</v>
      </c>
      <c r="S262" s="73">
        <f t="shared" si="36"/>
        <v>0</v>
      </c>
      <c r="T262" s="74">
        <f t="shared" ref="T262:T325" si="51">IF(AND(F262&gt;0,K262&lt;&gt;""),IF(OR(K262="",L262&gt;K262),1,0),0)</f>
        <v>0</v>
      </c>
      <c r="U262" s="74">
        <f t="shared" si="43"/>
        <v>0</v>
      </c>
      <c r="V262" s="195">
        <f t="shared" si="48"/>
        <v>0</v>
      </c>
      <c r="W262" s="74">
        <f t="shared" si="44"/>
        <v>0</v>
      </c>
      <c r="X262" s="74">
        <f t="shared" si="38"/>
        <v>0</v>
      </c>
      <c r="Y262" s="74">
        <f t="shared" si="38"/>
        <v>0</v>
      </c>
      <c r="Z262" s="74">
        <f t="shared" si="37"/>
        <v>0</v>
      </c>
      <c r="AA262" s="74">
        <f t="shared" si="39"/>
        <v>0</v>
      </c>
      <c r="AB262" s="74">
        <f t="shared" si="41"/>
        <v>0</v>
      </c>
      <c r="AC262" s="74">
        <f t="shared" si="40"/>
        <v>0</v>
      </c>
    </row>
    <row r="263" spans="1:29" ht="14.5" x14ac:dyDescent="0.35">
      <c r="A263" s="88"/>
      <c r="B263" s="88"/>
      <c r="C263" s="88"/>
      <c r="D263" s="256"/>
      <c r="E263" s="256"/>
      <c r="F263" s="89"/>
      <c r="G263" s="187"/>
      <c r="H263" s="136"/>
      <c r="I263" s="137"/>
      <c r="J263" s="192"/>
      <c r="K263" s="68" t="str">
        <f t="shared" si="49"/>
        <v/>
      </c>
      <c r="L263" s="89"/>
      <c r="M263" s="67" t="str">
        <f t="shared" si="45"/>
        <v/>
      </c>
      <c r="N263" s="189" t="str">
        <f t="shared" si="46"/>
        <v/>
      </c>
      <c r="O263" s="151" t="str">
        <f t="shared" si="50"/>
        <v/>
      </c>
      <c r="P263" s="74" t="str">
        <f t="shared" si="35"/>
        <v/>
      </c>
      <c r="Q263" s="74">
        <f t="shared" si="47"/>
        <v>0</v>
      </c>
      <c r="R263" s="73">
        <f t="shared" si="42"/>
        <v>0</v>
      </c>
      <c r="S263" s="73">
        <f t="shared" si="36"/>
        <v>0</v>
      </c>
      <c r="T263" s="74">
        <f t="shared" si="51"/>
        <v>0</v>
      </c>
      <c r="U263" s="74">
        <f t="shared" si="43"/>
        <v>0</v>
      </c>
      <c r="V263" s="195">
        <f t="shared" si="48"/>
        <v>0</v>
      </c>
      <c r="W263" s="74">
        <f t="shared" si="44"/>
        <v>0</v>
      </c>
      <c r="X263" s="74">
        <f t="shared" si="38"/>
        <v>0</v>
      </c>
      <c r="Y263" s="74">
        <f t="shared" si="38"/>
        <v>0</v>
      </c>
      <c r="Z263" s="74">
        <f t="shared" si="37"/>
        <v>0</v>
      </c>
      <c r="AA263" s="74">
        <f t="shared" si="39"/>
        <v>0</v>
      </c>
      <c r="AB263" s="74">
        <f t="shared" si="41"/>
        <v>0</v>
      </c>
      <c r="AC263" s="74">
        <f t="shared" si="40"/>
        <v>0</v>
      </c>
    </row>
    <row r="264" spans="1:29" ht="14.5" x14ac:dyDescent="0.35">
      <c r="A264" s="88"/>
      <c r="B264" s="88"/>
      <c r="C264" s="88"/>
      <c r="D264" s="256"/>
      <c r="E264" s="256"/>
      <c r="F264" s="89"/>
      <c r="G264" s="187"/>
      <c r="H264" s="136"/>
      <c r="I264" s="137"/>
      <c r="J264" s="192"/>
      <c r="K264" s="68" t="str">
        <f t="shared" si="49"/>
        <v/>
      </c>
      <c r="L264" s="89"/>
      <c r="M264" s="67" t="str">
        <f t="shared" si="45"/>
        <v/>
      </c>
      <c r="N264" s="189" t="str">
        <f t="shared" si="46"/>
        <v/>
      </c>
      <c r="O264" s="151" t="str">
        <f t="shared" si="50"/>
        <v/>
      </c>
      <c r="P264" s="74" t="str">
        <f t="shared" ref="P264:P327" si="52">IF(F264&gt;0,IF(M264&lt;=3470,$A$382,IF(M264&gt;=4340,$A$384,$A$383)),"")</f>
        <v/>
      </c>
      <c r="Q264" s="74">
        <f t="shared" si="47"/>
        <v>0</v>
      </c>
      <c r="R264" s="73">
        <f t="shared" si="42"/>
        <v>0</v>
      </c>
      <c r="S264" s="73">
        <f t="shared" ref="S264:S327" si="53">IF(AND(P264=$A$383,ISBLANK(J264)),1,0)</f>
        <v>0</v>
      </c>
      <c r="T264" s="74">
        <f t="shared" si="51"/>
        <v>0</v>
      </c>
      <c r="U264" s="74">
        <f t="shared" si="43"/>
        <v>0</v>
      </c>
      <c r="V264" s="195">
        <f t="shared" si="48"/>
        <v>0</v>
      </c>
      <c r="W264" s="74">
        <f t="shared" si="44"/>
        <v>0</v>
      </c>
      <c r="X264" s="74">
        <f t="shared" si="38"/>
        <v>0</v>
      </c>
      <c r="Y264" s="74">
        <f t="shared" si="38"/>
        <v>0</v>
      </c>
      <c r="Z264" s="74">
        <f t="shared" si="37"/>
        <v>0</v>
      </c>
      <c r="AA264" s="74">
        <f t="shared" si="39"/>
        <v>0</v>
      </c>
      <c r="AB264" s="74">
        <f t="shared" si="41"/>
        <v>0</v>
      </c>
      <c r="AC264" s="74">
        <f t="shared" si="40"/>
        <v>0</v>
      </c>
    </row>
    <row r="265" spans="1:29" ht="14.5" x14ac:dyDescent="0.35">
      <c r="A265" s="88"/>
      <c r="B265" s="88"/>
      <c r="C265" s="88"/>
      <c r="D265" s="256"/>
      <c r="E265" s="256"/>
      <c r="F265" s="89"/>
      <c r="G265" s="187"/>
      <c r="H265" s="136"/>
      <c r="I265" s="137"/>
      <c r="J265" s="192"/>
      <c r="K265" s="68" t="str">
        <f t="shared" si="49"/>
        <v/>
      </c>
      <c r="L265" s="89"/>
      <c r="M265" s="67" t="str">
        <f t="shared" si="45"/>
        <v/>
      </c>
      <c r="N265" s="189" t="str">
        <f t="shared" si="46"/>
        <v/>
      </c>
      <c r="O265" s="151" t="str">
        <f t="shared" si="50"/>
        <v/>
      </c>
      <c r="P265" s="74" t="str">
        <f t="shared" si="52"/>
        <v/>
      </c>
      <c r="Q265" s="74">
        <f t="shared" si="47"/>
        <v>0</v>
      </c>
      <c r="R265" s="73">
        <f t="shared" si="42"/>
        <v>0</v>
      </c>
      <c r="S265" s="73">
        <f t="shared" si="53"/>
        <v>0</v>
      </c>
      <c r="T265" s="74">
        <f t="shared" si="51"/>
        <v>0</v>
      </c>
      <c r="U265" s="74">
        <f t="shared" si="43"/>
        <v>0</v>
      </c>
      <c r="V265" s="195">
        <f t="shared" si="48"/>
        <v>0</v>
      </c>
      <c r="W265" s="74">
        <f t="shared" si="44"/>
        <v>0</v>
      </c>
      <c r="X265" s="74">
        <f t="shared" si="38"/>
        <v>0</v>
      </c>
      <c r="Y265" s="74">
        <f t="shared" si="38"/>
        <v>0</v>
      </c>
      <c r="Z265" s="74">
        <f t="shared" si="37"/>
        <v>0</v>
      </c>
      <c r="AA265" s="74">
        <f t="shared" si="39"/>
        <v>0</v>
      </c>
      <c r="AB265" s="74">
        <f t="shared" si="41"/>
        <v>0</v>
      </c>
      <c r="AC265" s="74">
        <f t="shared" si="40"/>
        <v>0</v>
      </c>
    </row>
    <row r="266" spans="1:29" ht="14.5" x14ac:dyDescent="0.35">
      <c r="A266" s="88"/>
      <c r="B266" s="88"/>
      <c r="C266" s="88"/>
      <c r="D266" s="256"/>
      <c r="E266" s="256"/>
      <c r="F266" s="89"/>
      <c r="G266" s="187"/>
      <c r="H266" s="136"/>
      <c r="I266" s="137"/>
      <c r="J266" s="192"/>
      <c r="K266" s="68" t="str">
        <f t="shared" si="49"/>
        <v/>
      </c>
      <c r="L266" s="89"/>
      <c r="M266" s="67" t="str">
        <f t="shared" si="45"/>
        <v/>
      </c>
      <c r="N266" s="189" t="str">
        <f t="shared" si="46"/>
        <v/>
      </c>
      <c r="O266" s="151" t="str">
        <f t="shared" si="50"/>
        <v/>
      </c>
      <c r="P266" s="74" t="str">
        <f t="shared" si="52"/>
        <v/>
      </c>
      <c r="Q266" s="74">
        <f t="shared" si="47"/>
        <v>0</v>
      </c>
      <c r="R266" s="73">
        <f t="shared" si="42"/>
        <v>0</v>
      </c>
      <c r="S266" s="73">
        <f t="shared" si="53"/>
        <v>0</v>
      </c>
      <c r="T266" s="74">
        <f t="shared" si="51"/>
        <v>0</v>
      </c>
      <c r="U266" s="74">
        <f t="shared" si="43"/>
        <v>0</v>
      </c>
      <c r="V266" s="195">
        <f t="shared" si="48"/>
        <v>0</v>
      </c>
      <c r="W266" s="74">
        <f t="shared" si="44"/>
        <v>0</v>
      </c>
      <c r="X266" s="74">
        <f t="shared" si="38"/>
        <v>0</v>
      </c>
      <c r="Y266" s="74">
        <f t="shared" si="38"/>
        <v>0</v>
      </c>
      <c r="Z266" s="74">
        <f t="shared" ref="Z266:Z329" si="54">IF(OR(D266="",H266="",D266=0,H266=0),0,IF(D266&gt;30,1,0))</f>
        <v>0</v>
      </c>
      <c r="AA266" s="74">
        <f t="shared" si="39"/>
        <v>0</v>
      </c>
      <c r="AB266" s="74">
        <f t="shared" si="41"/>
        <v>0</v>
      </c>
      <c r="AC266" s="74">
        <f t="shared" si="40"/>
        <v>0</v>
      </c>
    </row>
    <row r="267" spans="1:29" ht="14.5" x14ac:dyDescent="0.35">
      <c r="A267" s="88"/>
      <c r="B267" s="88"/>
      <c r="C267" s="88"/>
      <c r="D267" s="256"/>
      <c r="E267" s="256"/>
      <c r="F267" s="89"/>
      <c r="G267" s="187"/>
      <c r="H267" s="136"/>
      <c r="I267" s="137"/>
      <c r="J267" s="192"/>
      <c r="K267" s="68" t="str">
        <f t="shared" si="49"/>
        <v/>
      </c>
      <c r="L267" s="89"/>
      <c r="M267" s="67" t="str">
        <f t="shared" si="45"/>
        <v/>
      </c>
      <c r="N267" s="189" t="str">
        <f t="shared" si="46"/>
        <v/>
      </c>
      <c r="O267" s="151" t="str">
        <f t="shared" si="50"/>
        <v/>
      </c>
      <c r="P267" s="74" t="str">
        <f t="shared" si="52"/>
        <v/>
      </c>
      <c r="Q267" s="74">
        <f t="shared" si="47"/>
        <v>0</v>
      </c>
      <c r="R267" s="73">
        <f t="shared" si="42"/>
        <v>0</v>
      </c>
      <c r="S267" s="73">
        <f t="shared" si="53"/>
        <v>0</v>
      </c>
      <c r="T267" s="74">
        <f t="shared" si="51"/>
        <v>0</v>
      </c>
      <c r="U267" s="74">
        <f t="shared" si="43"/>
        <v>0</v>
      </c>
      <c r="V267" s="195">
        <f t="shared" si="48"/>
        <v>0</v>
      </c>
      <c r="W267" s="74">
        <f t="shared" si="44"/>
        <v>0</v>
      </c>
      <c r="X267" s="74">
        <f t="shared" si="38"/>
        <v>0</v>
      </c>
      <c r="Y267" s="74">
        <f t="shared" si="38"/>
        <v>0</v>
      </c>
      <c r="Z267" s="74">
        <f t="shared" si="54"/>
        <v>0</v>
      </c>
      <c r="AA267" s="74">
        <f t="shared" si="39"/>
        <v>0</v>
      </c>
      <c r="AB267" s="74">
        <f t="shared" si="41"/>
        <v>0</v>
      </c>
      <c r="AC267" s="74">
        <f t="shared" si="40"/>
        <v>0</v>
      </c>
    </row>
    <row r="268" spans="1:29" ht="14.5" x14ac:dyDescent="0.35">
      <c r="A268" s="88"/>
      <c r="B268" s="88"/>
      <c r="C268" s="88"/>
      <c r="D268" s="256"/>
      <c r="E268" s="256"/>
      <c r="F268" s="89"/>
      <c r="G268" s="187"/>
      <c r="H268" s="136"/>
      <c r="I268" s="137"/>
      <c r="J268" s="192"/>
      <c r="K268" s="68" t="str">
        <f t="shared" si="49"/>
        <v/>
      </c>
      <c r="L268" s="89"/>
      <c r="M268" s="67" t="str">
        <f t="shared" si="45"/>
        <v/>
      </c>
      <c r="N268" s="189" t="str">
        <f t="shared" si="46"/>
        <v/>
      </c>
      <c r="O268" s="151" t="str">
        <f t="shared" si="50"/>
        <v/>
      </c>
      <c r="P268" s="74" t="str">
        <f t="shared" si="52"/>
        <v/>
      </c>
      <c r="Q268" s="74">
        <f t="shared" si="47"/>
        <v>0</v>
      </c>
      <c r="R268" s="73">
        <f t="shared" si="42"/>
        <v>0</v>
      </c>
      <c r="S268" s="73">
        <f t="shared" si="53"/>
        <v>0</v>
      </c>
      <c r="T268" s="74">
        <f t="shared" si="51"/>
        <v>0</v>
      </c>
      <c r="U268" s="74">
        <f t="shared" si="43"/>
        <v>0</v>
      </c>
      <c r="V268" s="195">
        <f t="shared" si="48"/>
        <v>0</v>
      </c>
      <c r="W268" s="74">
        <f t="shared" si="44"/>
        <v>0</v>
      </c>
      <c r="X268" s="74">
        <f t="shared" si="38"/>
        <v>0</v>
      </c>
      <c r="Y268" s="74">
        <f t="shared" si="38"/>
        <v>0</v>
      </c>
      <c r="Z268" s="74">
        <f t="shared" si="54"/>
        <v>0</v>
      </c>
      <c r="AA268" s="74">
        <f t="shared" si="39"/>
        <v>0</v>
      </c>
      <c r="AB268" s="74">
        <f t="shared" si="41"/>
        <v>0</v>
      </c>
      <c r="AC268" s="74">
        <f t="shared" si="40"/>
        <v>0</v>
      </c>
    </row>
    <row r="269" spans="1:29" ht="14.5" x14ac:dyDescent="0.35">
      <c r="A269" s="88"/>
      <c r="B269" s="88"/>
      <c r="C269" s="88"/>
      <c r="D269" s="256"/>
      <c r="E269" s="256"/>
      <c r="F269" s="89"/>
      <c r="G269" s="187"/>
      <c r="H269" s="136"/>
      <c r="I269" s="137"/>
      <c r="J269" s="192"/>
      <c r="K269" s="68" t="str">
        <f t="shared" si="49"/>
        <v/>
      </c>
      <c r="L269" s="89"/>
      <c r="M269" s="67" t="str">
        <f t="shared" si="45"/>
        <v/>
      </c>
      <c r="N269" s="189" t="str">
        <f t="shared" si="46"/>
        <v/>
      </c>
      <c r="O269" s="151" t="str">
        <f t="shared" si="50"/>
        <v/>
      </c>
      <c r="P269" s="74" t="str">
        <f t="shared" si="52"/>
        <v/>
      </c>
      <c r="Q269" s="74">
        <f t="shared" si="47"/>
        <v>0</v>
      </c>
      <c r="R269" s="73">
        <f t="shared" si="42"/>
        <v>0</v>
      </c>
      <c r="S269" s="73">
        <f t="shared" si="53"/>
        <v>0</v>
      </c>
      <c r="T269" s="74">
        <f t="shared" si="51"/>
        <v>0</v>
      </c>
      <c r="U269" s="74">
        <f t="shared" si="43"/>
        <v>0</v>
      </c>
      <c r="V269" s="195">
        <f t="shared" si="48"/>
        <v>0</v>
      </c>
      <c r="W269" s="74">
        <f t="shared" si="44"/>
        <v>0</v>
      </c>
      <c r="X269" s="74">
        <f t="shared" si="38"/>
        <v>0</v>
      </c>
      <c r="Y269" s="74">
        <f t="shared" si="38"/>
        <v>0</v>
      </c>
      <c r="Z269" s="74">
        <f t="shared" si="54"/>
        <v>0</v>
      </c>
      <c r="AA269" s="74">
        <f t="shared" si="39"/>
        <v>0</v>
      </c>
      <c r="AB269" s="74">
        <f t="shared" si="41"/>
        <v>0</v>
      </c>
      <c r="AC269" s="74">
        <f t="shared" si="40"/>
        <v>0</v>
      </c>
    </row>
    <row r="270" spans="1:29" ht="14.5" x14ac:dyDescent="0.35">
      <c r="A270" s="88"/>
      <c r="B270" s="88"/>
      <c r="C270" s="88"/>
      <c r="D270" s="256"/>
      <c r="E270" s="256"/>
      <c r="F270" s="89"/>
      <c r="G270" s="187"/>
      <c r="H270" s="136"/>
      <c r="I270" s="137"/>
      <c r="J270" s="192"/>
      <c r="K270" s="68" t="str">
        <f t="shared" si="49"/>
        <v/>
      </c>
      <c r="L270" s="89"/>
      <c r="M270" s="67" t="str">
        <f t="shared" si="45"/>
        <v/>
      </c>
      <c r="N270" s="189" t="str">
        <f t="shared" si="46"/>
        <v/>
      </c>
      <c r="O270" s="151" t="str">
        <f t="shared" si="50"/>
        <v/>
      </c>
      <c r="P270" s="74" t="str">
        <f t="shared" si="52"/>
        <v/>
      </c>
      <c r="Q270" s="74">
        <f t="shared" si="47"/>
        <v>0</v>
      </c>
      <c r="R270" s="73">
        <f t="shared" si="42"/>
        <v>0</v>
      </c>
      <c r="S270" s="73">
        <f t="shared" si="53"/>
        <v>0</v>
      </c>
      <c r="T270" s="74">
        <f t="shared" si="51"/>
        <v>0</v>
      </c>
      <c r="U270" s="74">
        <f t="shared" si="43"/>
        <v>0</v>
      </c>
      <c r="V270" s="195">
        <f t="shared" si="48"/>
        <v>0</v>
      </c>
      <c r="W270" s="74">
        <f t="shared" si="44"/>
        <v>0</v>
      </c>
      <c r="X270" s="74">
        <f t="shared" si="38"/>
        <v>0</v>
      </c>
      <c r="Y270" s="74">
        <f t="shared" si="38"/>
        <v>0</v>
      </c>
      <c r="Z270" s="74">
        <f t="shared" si="54"/>
        <v>0</v>
      </c>
      <c r="AA270" s="74">
        <f t="shared" si="39"/>
        <v>0</v>
      </c>
      <c r="AB270" s="74">
        <f t="shared" si="41"/>
        <v>0</v>
      </c>
      <c r="AC270" s="74">
        <f t="shared" si="40"/>
        <v>0</v>
      </c>
    </row>
    <row r="271" spans="1:29" ht="14.5" x14ac:dyDescent="0.35">
      <c r="A271" s="88"/>
      <c r="B271" s="88"/>
      <c r="C271" s="88"/>
      <c r="D271" s="256"/>
      <c r="E271" s="256"/>
      <c r="F271" s="89"/>
      <c r="G271" s="187"/>
      <c r="H271" s="136"/>
      <c r="I271" s="137"/>
      <c r="J271" s="192"/>
      <c r="K271" s="68" t="str">
        <f t="shared" si="49"/>
        <v/>
      </c>
      <c r="L271" s="89"/>
      <c r="M271" s="67" t="str">
        <f t="shared" si="45"/>
        <v/>
      </c>
      <c r="N271" s="189" t="str">
        <f t="shared" si="46"/>
        <v/>
      </c>
      <c r="O271" s="151" t="str">
        <f t="shared" si="50"/>
        <v/>
      </c>
      <c r="P271" s="74" t="str">
        <f t="shared" si="52"/>
        <v/>
      </c>
      <c r="Q271" s="74">
        <f t="shared" si="47"/>
        <v>0</v>
      </c>
      <c r="R271" s="73">
        <f t="shared" si="42"/>
        <v>0</v>
      </c>
      <c r="S271" s="73">
        <f t="shared" si="53"/>
        <v>0</v>
      </c>
      <c r="T271" s="74">
        <f t="shared" si="51"/>
        <v>0</v>
      </c>
      <c r="U271" s="74">
        <f t="shared" si="43"/>
        <v>0</v>
      </c>
      <c r="V271" s="195">
        <f t="shared" si="48"/>
        <v>0</v>
      </c>
      <c r="W271" s="74">
        <f t="shared" si="44"/>
        <v>0</v>
      </c>
      <c r="X271" s="74">
        <f t="shared" si="38"/>
        <v>0</v>
      </c>
      <c r="Y271" s="74">
        <f t="shared" si="38"/>
        <v>0</v>
      </c>
      <c r="Z271" s="74">
        <f t="shared" si="54"/>
        <v>0</v>
      </c>
      <c r="AA271" s="74">
        <f t="shared" si="39"/>
        <v>0</v>
      </c>
      <c r="AB271" s="74">
        <f t="shared" si="41"/>
        <v>0</v>
      </c>
      <c r="AC271" s="74">
        <f t="shared" si="40"/>
        <v>0</v>
      </c>
    </row>
    <row r="272" spans="1:29" ht="14.5" x14ac:dyDescent="0.35">
      <c r="A272" s="88"/>
      <c r="B272" s="88"/>
      <c r="C272" s="88"/>
      <c r="D272" s="256"/>
      <c r="E272" s="256"/>
      <c r="F272" s="89"/>
      <c r="G272" s="187"/>
      <c r="H272" s="136"/>
      <c r="I272" s="137"/>
      <c r="J272" s="192"/>
      <c r="K272" s="68" t="str">
        <f t="shared" si="49"/>
        <v/>
      </c>
      <c r="L272" s="89"/>
      <c r="M272" s="67" t="str">
        <f t="shared" si="45"/>
        <v/>
      </c>
      <c r="N272" s="189" t="str">
        <f t="shared" si="46"/>
        <v/>
      </c>
      <c r="O272" s="151" t="str">
        <f t="shared" si="50"/>
        <v/>
      </c>
      <c r="P272" s="74" t="str">
        <f t="shared" si="52"/>
        <v/>
      </c>
      <c r="Q272" s="74">
        <f t="shared" si="47"/>
        <v>0</v>
      </c>
      <c r="R272" s="73">
        <f t="shared" si="42"/>
        <v>0</v>
      </c>
      <c r="S272" s="73">
        <f t="shared" si="53"/>
        <v>0</v>
      </c>
      <c r="T272" s="74">
        <f t="shared" si="51"/>
        <v>0</v>
      </c>
      <c r="U272" s="74">
        <f t="shared" si="43"/>
        <v>0</v>
      </c>
      <c r="V272" s="195">
        <f t="shared" si="48"/>
        <v>0</v>
      </c>
      <c r="W272" s="74">
        <f t="shared" si="44"/>
        <v>0</v>
      </c>
      <c r="X272" s="74">
        <f t="shared" si="38"/>
        <v>0</v>
      </c>
      <c r="Y272" s="74">
        <f t="shared" si="38"/>
        <v>0</v>
      </c>
      <c r="Z272" s="74">
        <f t="shared" si="54"/>
        <v>0</v>
      </c>
      <c r="AA272" s="74">
        <f t="shared" si="39"/>
        <v>0</v>
      </c>
      <c r="AB272" s="74">
        <f t="shared" si="41"/>
        <v>0</v>
      </c>
      <c r="AC272" s="74">
        <f t="shared" si="40"/>
        <v>0</v>
      </c>
    </row>
    <row r="273" spans="1:29" ht="14.5" x14ac:dyDescent="0.35">
      <c r="A273" s="88"/>
      <c r="B273" s="88"/>
      <c r="C273" s="88"/>
      <c r="D273" s="256"/>
      <c r="E273" s="256"/>
      <c r="F273" s="89"/>
      <c r="G273" s="187"/>
      <c r="H273" s="136"/>
      <c r="I273" s="137"/>
      <c r="J273" s="192"/>
      <c r="K273" s="68" t="str">
        <f t="shared" si="49"/>
        <v/>
      </c>
      <c r="L273" s="89"/>
      <c r="M273" s="67" t="str">
        <f t="shared" si="45"/>
        <v/>
      </c>
      <c r="N273" s="189" t="str">
        <f t="shared" si="46"/>
        <v/>
      </c>
      <c r="O273" s="151" t="str">
        <f t="shared" si="50"/>
        <v/>
      </c>
      <c r="P273" s="74" t="str">
        <f t="shared" si="52"/>
        <v/>
      </c>
      <c r="Q273" s="74">
        <f t="shared" si="47"/>
        <v>0</v>
      </c>
      <c r="R273" s="73">
        <f t="shared" si="42"/>
        <v>0</v>
      </c>
      <c r="S273" s="73">
        <f t="shared" si="53"/>
        <v>0</v>
      </c>
      <c r="T273" s="74">
        <f t="shared" si="51"/>
        <v>0</v>
      </c>
      <c r="U273" s="74">
        <f t="shared" si="43"/>
        <v>0</v>
      </c>
      <c r="V273" s="195">
        <f t="shared" si="48"/>
        <v>0</v>
      </c>
      <c r="W273" s="74">
        <f t="shared" si="44"/>
        <v>0</v>
      </c>
      <c r="X273" s="74">
        <f t="shared" si="38"/>
        <v>0</v>
      </c>
      <c r="Y273" s="74">
        <f t="shared" si="38"/>
        <v>0</v>
      </c>
      <c r="Z273" s="74">
        <f t="shared" si="54"/>
        <v>0</v>
      </c>
      <c r="AA273" s="74">
        <f t="shared" si="39"/>
        <v>0</v>
      </c>
      <c r="AB273" s="74">
        <f t="shared" si="41"/>
        <v>0</v>
      </c>
      <c r="AC273" s="74">
        <f t="shared" si="40"/>
        <v>0</v>
      </c>
    </row>
    <row r="274" spans="1:29" ht="14.5" x14ac:dyDescent="0.35">
      <c r="A274" s="88"/>
      <c r="B274" s="88"/>
      <c r="C274" s="88"/>
      <c r="D274" s="256"/>
      <c r="E274" s="256"/>
      <c r="F274" s="89"/>
      <c r="G274" s="187"/>
      <c r="H274" s="136"/>
      <c r="I274" s="137"/>
      <c r="J274" s="192"/>
      <c r="K274" s="68" t="str">
        <f t="shared" si="49"/>
        <v/>
      </c>
      <c r="L274" s="89"/>
      <c r="M274" s="67" t="str">
        <f t="shared" si="45"/>
        <v/>
      </c>
      <c r="N274" s="189" t="str">
        <f t="shared" si="46"/>
        <v/>
      </c>
      <c r="O274" s="151" t="str">
        <f t="shared" si="50"/>
        <v/>
      </c>
      <c r="P274" s="74" t="str">
        <f t="shared" si="52"/>
        <v/>
      </c>
      <c r="Q274" s="74">
        <f t="shared" si="47"/>
        <v>0</v>
      </c>
      <c r="R274" s="73">
        <f t="shared" si="42"/>
        <v>0</v>
      </c>
      <c r="S274" s="73">
        <f t="shared" si="53"/>
        <v>0</v>
      </c>
      <c r="T274" s="74">
        <f t="shared" si="51"/>
        <v>0</v>
      </c>
      <c r="U274" s="74">
        <f t="shared" si="43"/>
        <v>0</v>
      </c>
      <c r="V274" s="195">
        <f t="shared" si="48"/>
        <v>0</v>
      </c>
      <c r="W274" s="74">
        <f t="shared" si="44"/>
        <v>0</v>
      </c>
      <c r="X274" s="74">
        <f t="shared" si="38"/>
        <v>0</v>
      </c>
      <c r="Y274" s="74">
        <f t="shared" si="38"/>
        <v>0</v>
      </c>
      <c r="Z274" s="74">
        <f t="shared" si="54"/>
        <v>0</v>
      </c>
      <c r="AA274" s="74">
        <f t="shared" si="39"/>
        <v>0</v>
      </c>
      <c r="AB274" s="74">
        <f t="shared" si="41"/>
        <v>0</v>
      </c>
      <c r="AC274" s="74">
        <f t="shared" si="40"/>
        <v>0</v>
      </c>
    </row>
    <row r="275" spans="1:29" ht="14.5" x14ac:dyDescent="0.35">
      <c r="A275" s="88"/>
      <c r="B275" s="88"/>
      <c r="C275" s="88"/>
      <c r="D275" s="256"/>
      <c r="E275" s="256"/>
      <c r="F275" s="89"/>
      <c r="G275" s="187"/>
      <c r="H275" s="136"/>
      <c r="I275" s="137"/>
      <c r="J275" s="192"/>
      <c r="K275" s="68" t="str">
        <f t="shared" si="49"/>
        <v/>
      </c>
      <c r="L275" s="89"/>
      <c r="M275" s="67" t="str">
        <f t="shared" si="45"/>
        <v/>
      </c>
      <c r="N275" s="189" t="str">
        <f t="shared" si="46"/>
        <v/>
      </c>
      <c r="O275" s="151" t="str">
        <f t="shared" si="50"/>
        <v/>
      </c>
      <c r="P275" s="74" t="str">
        <f t="shared" si="52"/>
        <v/>
      </c>
      <c r="Q275" s="74">
        <f t="shared" si="47"/>
        <v>0</v>
      </c>
      <c r="R275" s="73">
        <f t="shared" si="42"/>
        <v>0</v>
      </c>
      <c r="S275" s="73">
        <f t="shared" si="53"/>
        <v>0</v>
      </c>
      <c r="T275" s="74">
        <f t="shared" si="51"/>
        <v>0</v>
      </c>
      <c r="U275" s="74">
        <f t="shared" si="43"/>
        <v>0</v>
      </c>
      <c r="V275" s="195">
        <f t="shared" si="48"/>
        <v>0</v>
      </c>
      <c r="W275" s="74">
        <f t="shared" si="44"/>
        <v>0</v>
      </c>
      <c r="X275" s="74">
        <f t="shared" si="38"/>
        <v>0</v>
      </c>
      <c r="Y275" s="74">
        <f t="shared" si="38"/>
        <v>0</v>
      </c>
      <c r="Z275" s="74">
        <f t="shared" si="54"/>
        <v>0</v>
      </c>
      <c r="AA275" s="74">
        <f t="shared" si="39"/>
        <v>0</v>
      </c>
      <c r="AB275" s="74">
        <f t="shared" si="41"/>
        <v>0</v>
      </c>
      <c r="AC275" s="74">
        <f t="shared" si="40"/>
        <v>0</v>
      </c>
    </row>
    <row r="276" spans="1:29" ht="14.5" x14ac:dyDescent="0.35">
      <c r="A276" s="88"/>
      <c r="B276" s="88"/>
      <c r="C276" s="88"/>
      <c r="D276" s="256"/>
      <c r="E276" s="256"/>
      <c r="F276" s="89"/>
      <c r="G276" s="187"/>
      <c r="H276" s="136"/>
      <c r="I276" s="137"/>
      <c r="J276" s="192"/>
      <c r="K276" s="68" t="str">
        <f t="shared" si="49"/>
        <v/>
      </c>
      <c r="L276" s="89"/>
      <c r="M276" s="67" t="str">
        <f t="shared" si="45"/>
        <v/>
      </c>
      <c r="N276" s="189" t="str">
        <f t="shared" si="46"/>
        <v/>
      </c>
      <c r="O276" s="151" t="str">
        <f t="shared" si="50"/>
        <v/>
      </c>
      <c r="P276" s="74" t="str">
        <f t="shared" si="52"/>
        <v/>
      </c>
      <c r="Q276" s="74">
        <f t="shared" si="47"/>
        <v>0</v>
      </c>
      <c r="R276" s="73">
        <f t="shared" si="42"/>
        <v>0</v>
      </c>
      <c r="S276" s="73">
        <f t="shared" si="53"/>
        <v>0</v>
      </c>
      <c r="T276" s="74">
        <f t="shared" si="51"/>
        <v>0</v>
      </c>
      <c r="U276" s="74">
        <f t="shared" si="43"/>
        <v>0</v>
      </c>
      <c r="V276" s="195">
        <f t="shared" si="48"/>
        <v>0</v>
      </c>
      <c r="W276" s="74">
        <f t="shared" si="44"/>
        <v>0</v>
      </c>
      <c r="X276" s="74">
        <f t="shared" si="38"/>
        <v>0</v>
      </c>
      <c r="Y276" s="74">
        <f t="shared" si="38"/>
        <v>0</v>
      </c>
      <c r="Z276" s="74">
        <f t="shared" si="54"/>
        <v>0</v>
      </c>
      <c r="AA276" s="74">
        <f t="shared" si="39"/>
        <v>0</v>
      </c>
      <c r="AB276" s="74">
        <f t="shared" si="41"/>
        <v>0</v>
      </c>
      <c r="AC276" s="74">
        <f t="shared" si="40"/>
        <v>0</v>
      </c>
    </row>
    <row r="277" spans="1:29" ht="14.5" x14ac:dyDescent="0.35">
      <c r="A277" s="88"/>
      <c r="B277" s="88"/>
      <c r="C277" s="88"/>
      <c r="D277" s="256"/>
      <c r="E277" s="256"/>
      <c r="F277" s="89"/>
      <c r="G277" s="187"/>
      <c r="H277" s="136"/>
      <c r="I277" s="137"/>
      <c r="J277" s="192"/>
      <c r="K277" s="68" t="str">
        <f t="shared" si="49"/>
        <v/>
      </c>
      <c r="L277" s="89"/>
      <c r="M277" s="67" t="str">
        <f t="shared" si="45"/>
        <v/>
      </c>
      <c r="N277" s="189" t="str">
        <f t="shared" si="46"/>
        <v/>
      </c>
      <c r="O277" s="151" t="str">
        <f t="shared" si="50"/>
        <v/>
      </c>
      <c r="P277" s="74" t="str">
        <f t="shared" si="52"/>
        <v/>
      </c>
      <c r="Q277" s="74">
        <f t="shared" si="47"/>
        <v>0</v>
      </c>
      <c r="R277" s="73">
        <f t="shared" si="42"/>
        <v>0</v>
      </c>
      <c r="S277" s="73">
        <f t="shared" si="53"/>
        <v>0</v>
      </c>
      <c r="T277" s="74">
        <f t="shared" si="51"/>
        <v>0</v>
      </c>
      <c r="U277" s="74">
        <f t="shared" si="43"/>
        <v>0</v>
      </c>
      <c r="V277" s="195">
        <f t="shared" si="48"/>
        <v>0</v>
      </c>
      <c r="W277" s="74">
        <f t="shared" si="44"/>
        <v>0</v>
      </c>
      <c r="X277" s="74">
        <f t="shared" si="38"/>
        <v>0</v>
      </c>
      <c r="Y277" s="74">
        <f t="shared" si="38"/>
        <v>0</v>
      </c>
      <c r="Z277" s="74">
        <f t="shared" si="54"/>
        <v>0</v>
      </c>
      <c r="AA277" s="74">
        <f t="shared" si="39"/>
        <v>0</v>
      </c>
      <c r="AB277" s="74">
        <f t="shared" si="41"/>
        <v>0</v>
      </c>
      <c r="AC277" s="74">
        <f t="shared" si="40"/>
        <v>0</v>
      </c>
    </row>
    <row r="278" spans="1:29" ht="14.5" x14ac:dyDescent="0.35">
      <c r="A278" s="88"/>
      <c r="B278" s="88"/>
      <c r="C278" s="88"/>
      <c r="D278" s="256"/>
      <c r="E278" s="256"/>
      <c r="F278" s="89"/>
      <c r="G278" s="187"/>
      <c r="H278" s="136"/>
      <c r="I278" s="137"/>
      <c r="J278" s="192"/>
      <c r="K278" s="68" t="str">
        <f t="shared" si="49"/>
        <v/>
      </c>
      <c r="L278" s="89"/>
      <c r="M278" s="67" t="str">
        <f t="shared" si="45"/>
        <v/>
      </c>
      <c r="N278" s="189" t="str">
        <f t="shared" si="46"/>
        <v/>
      </c>
      <c r="O278" s="151" t="str">
        <f t="shared" si="50"/>
        <v/>
      </c>
      <c r="P278" s="74" t="str">
        <f t="shared" si="52"/>
        <v/>
      </c>
      <c r="Q278" s="74">
        <f t="shared" si="47"/>
        <v>0</v>
      </c>
      <c r="R278" s="73">
        <f t="shared" si="42"/>
        <v>0</v>
      </c>
      <c r="S278" s="73">
        <f t="shared" si="53"/>
        <v>0</v>
      </c>
      <c r="T278" s="74">
        <f t="shared" si="51"/>
        <v>0</v>
      </c>
      <c r="U278" s="74">
        <f t="shared" si="43"/>
        <v>0</v>
      </c>
      <c r="V278" s="195">
        <f t="shared" si="48"/>
        <v>0</v>
      </c>
      <c r="W278" s="74">
        <f t="shared" si="44"/>
        <v>0</v>
      </c>
      <c r="X278" s="74">
        <f t="shared" si="38"/>
        <v>0</v>
      </c>
      <c r="Y278" s="74">
        <f t="shared" si="38"/>
        <v>0</v>
      </c>
      <c r="Z278" s="74">
        <f t="shared" si="54"/>
        <v>0</v>
      </c>
      <c r="AA278" s="74">
        <f t="shared" si="39"/>
        <v>0</v>
      </c>
      <c r="AB278" s="74">
        <f t="shared" si="41"/>
        <v>0</v>
      </c>
      <c r="AC278" s="74">
        <f t="shared" si="40"/>
        <v>0</v>
      </c>
    </row>
    <row r="279" spans="1:29" ht="14.5" x14ac:dyDescent="0.35">
      <c r="A279" s="88"/>
      <c r="B279" s="88"/>
      <c r="C279" s="88"/>
      <c r="D279" s="256"/>
      <c r="E279" s="256"/>
      <c r="F279" s="89"/>
      <c r="G279" s="187"/>
      <c r="H279" s="136"/>
      <c r="I279" s="137"/>
      <c r="J279" s="192"/>
      <c r="K279" s="68" t="str">
        <f t="shared" si="49"/>
        <v/>
      </c>
      <c r="L279" s="89"/>
      <c r="M279" s="67" t="str">
        <f t="shared" si="45"/>
        <v/>
      </c>
      <c r="N279" s="189" t="str">
        <f t="shared" si="46"/>
        <v/>
      </c>
      <c r="O279" s="151" t="str">
        <f t="shared" si="50"/>
        <v/>
      </c>
      <c r="P279" s="74" t="str">
        <f t="shared" si="52"/>
        <v/>
      </c>
      <c r="Q279" s="74">
        <f t="shared" si="47"/>
        <v>0</v>
      </c>
      <c r="R279" s="73">
        <f t="shared" si="42"/>
        <v>0</v>
      </c>
      <c r="S279" s="73">
        <f t="shared" si="53"/>
        <v>0</v>
      </c>
      <c r="T279" s="74">
        <f t="shared" si="51"/>
        <v>0</v>
      </c>
      <c r="U279" s="74">
        <f t="shared" si="43"/>
        <v>0</v>
      </c>
      <c r="V279" s="195">
        <f t="shared" si="48"/>
        <v>0</v>
      </c>
      <c r="W279" s="74">
        <f t="shared" si="44"/>
        <v>0</v>
      </c>
      <c r="X279" s="74">
        <f t="shared" si="38"/>
        <v>0</v>
      </c>
      <c r="Y279" s="74">
        <f t="shared" si="38"/>
        <v>0</v>
      </c>
      <c r="Z279" s="74">
        <f t="shared" si="54"/>
        <v>0</v>
      </c>
      <c r="AA279" s="74">
        <f t="shared" si="39"/>
        <v>0</v>
      </c>
      <c r="AB279" s="74">
        <f t="shared" si="41"/>
        <v>0</v>
      </c>
      <c r="AC279" s="74">
        <f t="shared" si="40"/>
        <v>0</v>
      </c>
    </row>
    <row r="280" spans="1:29" ht="14.5" x14ac:dyDescent="0.35">
      <c r="A280" s="88"/>
      <c r="B280" s="88"/>
      <c r="C280" s="88"/>
      <c r="D280" s="256"/>
      <c r="E280" s="256"/>
      <c r="F280" s="89"/>
      <c r="G280" s="187"/>
      <c r="H280" s="136"/>
      <c r="I280" s="137"/>
      <c r="J280" s="192"/>
      <c r="K280" s="68" t="str">
        <f t="shared" si="49"/>
        <v/>
      </c>
      <c r="L280" s="89"/>
      <c r="M280" s="67" t="str">
        <f t="shared" si="45"/>
        <v/>
      </c>
      <c r="N280" s="189" t="str">
        <f t="shared" si="46"/>
        <v/>
      </c>
      <c r="O280" s="151" t="str">
        <f t="shared" si="50"/>
        <v/>
      </c>
      <c r="P280" s="74" t="str">
        <f t="shared" si="52"/>
        <v/>
      </c>
      <c r="Q280" s="74">
        <f t="shared" si="47"/>
        <v>0</v>
      </c>
      <c r="R280" s="73">
        <f t="shared" si="42"/>
        <v>0</v>
      </c>
      <c r="S280" s="73">
        <f t="shared" si="53"/>
        <v>0</v>
      </c>
      <c r="T280" s="74">
        <f t="shared" si="51"/>
        <v>0</v>
      </c>
      <c r="U280" s="74">
        <f t="shared" si="43"/>
        <v>0</v>
      </c>
      <c r="V280" s="195">
        <f t="shared" si="48"/>
        <v>0</v>
      </c>
      <c r="W280" s="74">
        <f t="shared" si="44"/>
        <v>0</v>
      </c>
      <c r="X280" s="74">
        <f t="shared" si="38"/>
        <v>0</v>
      </c>
      <c r="Y280" s="74">
        <f t="shared" si="38"/>
        <v>0</v>
      </c>
      <c r="Z280" s="74">
        <f t="shared" si="54"/>
        <v>0</v>
      </c>
      <c r="AA280" s="74">
        <f t="shared" si="39"/>
        <v>0</v>
      </c>
      <c r="AB280" s="74">
        <f t="shared" si="41"/>
        <v>0</v>
      </c>
      <c r="AC280" s="74">
        <f t="shared" si="40"/>
        <v>0</v>
      </c>
    </row>
    <row r="281" spans="1:29" ht="14.5" x14ac:dyDescent="0.35">
      <c r="A281" s="88"/>
      <c r="B281" s="88"/>
      <c r="C281" s="88"/>
      <c r="D281" s="256"/>
      <c r="E281" s="256"/>
      <c r="F281" s="89"/>
      <c r="G281" s="187"/>
      <c r="H281" s="136"/>
      <c r="I281" s="137"/>
      <c r="J281" s="192"/>
      <c r="K281" s="68" t="str">
        <f t="shared" si="49"/>
        <v/>
      </c>
      <c r="L281" s="89"/>
      <c r="M281" s="67" t="str">
        <f t="shared" si="45"/>
        <v/>
      </c>
      <c r="N281" s="189" t="str">
        <f t="shared" si="46"/>
        <v/>
      </c>
      <c r="O281" s="151" t="str">
        <f t="shared" si="50"/>
        <v/>
      </c>
      <c r="P281" s="74" t="str">
        <f t="shared" si="52"/>
        <v/>
      </c>
      <c r="Q281" s="74">
        <f t="shared" si="47"/>
        <v>0</v>
      </c>
      <c r="R281" s="73">
        <f t="shared" si="42"/>
        <v>0</v>
      </c>
      <c r="S281" s="73">
        <f t="shared" si="53"/>
        <v>0</v>
      </c>
      <c r="T281" s="74">
        <f t="shared" si="51"/>
        <v>0</v>
      </c>
      <c r="U281" s="74">
        <f t="shared" si="43"/>
        <v>0</v>
      </c>
      <c r="V281" s="195">
        <f t="shared" si="48"/>
        <v>0</v>
      </c>
      <c r="W281" s="74">
        <f t="shared" si="44"/>
        <v>0</v>
      </c>
      <c r="X281" s="74">
        <f t="shared" si="38"/>
        <v>0</v>
      </c>
      <c r="Y281" s="74">
        <f t="shared" si="38"/>
        <v>0</v>
      </c>
      <c r="Z281" s="74">
        <f t="shared" si="54"/>
        <v>0</v>
      </c>
      <c r="AA281" s="74">
        <f t="shared" si="39"/>
        <v>0</v>
      </c>
      <c r="AB281" s="74">
        <f t="shared" si="41"/>
        <v>0</v>
      </c>
      <c r="AC281" s="74">
        <f t="shared" si="40"/>
        <v>0</v>
      </c>
    </row>
    <row r="282" spans="1:29" ht="14.5" x14ac:dyDescent="0.35">
      <c r="A282" s="88"/>
      <c r="B282" s="88"/>
      <c r="C282" s="88"/>
      <c r="D282" s="256"/>
      <c r="E282" s="256"/>
      <c r="F282" s="89"/>
      <c r="G282" s="187"/>
      <c r="H282" s="136"/>
      <c r="I282" s="137"/>
      <c r="J282" s="192"/>
      <c r="K282" s="68" t="str">
        <f t="shared" si="49"/>
        <v/>
      </c>
      <c r="L282" s="89"/>
      <c r="M282" s="67" t="str">
        <f t="shared" si="45"/>
        <v/>
      </c>
      <c r="N282" s="189" t="str">
        <f t="shared" si="46"/>
        <v/>
      </c>
      <c r="O282" s="151" t="str">
        <f t="shared" si="50"/>
        <v/>
      </c>
      <c r="P282" s="74" t="str">
        <f t="shared" si="52"/>
        <v/>
      </c>
      <c r="Q282" s="74">
        <f t="shared" si="47"/>
        <v>0</v>
      </c>
      <c r="R282" s="73">
        <f t="shared" si="42"/>
        <v>0</v>
      </c>
      <c r="S282" s="73">
        <f t="shared" si="53"/>
        <v>0</v>
      </c>
      <c r="T282" s="74">
        <f t="shared" si="51"/>
        <v>0</v>
      </c>
      <c r="U282" s="74">
        <f t="shared" si="43"/>
        <v>0</v>
      </c>
      <c r="V282" s="195">
        <f t="shared" si="48"/>
        <v>0</v>
      </c>
      <c r="W282" s="74">
        <f t="shared" si="44"/>
        <v>0</v>
      </c>
      <c r="X282" s="74">
        <f t="shared" si="38"/>
        <v>0</v>
      </c>
      <c r="Y282" s="74">
        <f t="shared" si="38"/>
        <v>0</v>
      </c>
      <c r="Z282" s="74">
        <f t="shared" si="54"/>
        <v>0</v>
      </c>
      <c r="AA282" s="74">
        <f t="shared" si="39"/>
        <v>0</v>
      </c>
      <c r="AB282" s="74">
        <f t="shared" si="41"/>
        <v>0</v>
      </c>
      <c r="AC282" s="74">
        <f t="shared" si="40"/>
        <v>0</v>
      </c>
    </row>
    <row r="283" spans="1:29" ht="14.5" x14ac:dyDescent="0.35">
      <c r="A283" s="88"/>
      <c r="B283" s="88"/>
      <c r="C283" s="88"/>
      <c r="D283" s="256"/>
      <c r="E283" s="256"/>
      <c r="F283" s="89"/>
      <c r="G283" s="187"/>
      <c r="H283" s="136"/>
      <c r="I283" s="137"/>
      <c r="J283" s="192"/>
      <c r="K283" s="68" t="str">
        <f t="shared" si="49"/>
        <v/>
      </c>
      <c r="L283" s="89"/>
      <c r="M283" s="67" t="str">
        <f t="shared" si="45"/>
        <v/>
      </c>
      <c r="N283" s="189" t="str">
        <f t="shared" si="46"/>
        <v/>
      </c>
      <c r="O283" s="151" t="str">
        <f t="shared" si="50"/>
        <v/>
      </c>
      <c r="P283" s="74" t="str">
        <f t="shared" si="52"/>
        <v/>
      </c>
      <c r="Q283" s="74">
        <f t="shared" si="47"/>
        <v>0</v>
      </c>
      <c r="R283" s="73">
        <f t="shared" si="42"/>
        <v>0</v>
      </c>
      <c r="S283" s="73">
        <f t="shared" si="53"/>
        <v>0</v>
      </c>
      <c r="T283" s="74">
        <f t="shared" si="51"/>
        <v>0</v>
      </c>
      <c r="U283" s="74">
        <f t="shared" si="43"/>
        <v>0</v>
      </c>
      <c r="V283" s="195">
        <f t="shared" si="48"/>
        <v>0</v>
      </c>
      <c r="W283" s="74">
        <f t="shared" si="44"/>
        <v>0</v>
      </c>
      <c r="X283" s="74">
        <f t="shared" si="38"/>
        <v>0</v>
      </c>
      <c r="Y283" s="74">
        <f t="shared" si="38"/>
        <v>0</v>
      </c>
      <c r="Z283" s="74">
        <f t="shared" si="54"/>
        <v>0</v>
      </c>
      <c r="AA283" s="74">
        <f t="shared" si="39"/>
        <v>0</v>
      </c>
      <c r="AB283" s="74">
        <f t="shared" si="41"/>
        <v>0</v>
      </c>
      <c r="AC283" s="74">
        <f t="shared" si="40"/>
        <v>0</v>
      </c>
    </row>
    <row r="284" spans="1:29" ht="14.5" x14ac:dyDescent="0.35">
      <c r="A284" s="88"/>
      <c r="B284" s="88"/>
      <c r="C284" s="88"/>
      <c r="D284" s="256"/>
      <c r="E284" s="256"/>
      <c r="F284" s="89"/>
      <c r="G284" s="187"/>
      <c r="H284" s="136"/>
      <c r="I284" s="137"/>
      <c r="J284" s="192"/>
      <c r="K284" s="68" t="str">
        <f t="shared" si="49"/>
        <v/>
      </c>
      <c r="L284" s="89"/>
      <c r="M284" s="67" t="str">
        <f t="shared" si="45"/>
        <v/>
      </c>
      <c r="N284" s="189" t="str">
        <f t="shared" si="46"/>
        <v/>
      </c>
      <c r="O284" s="151" t="str">
        <f t="shared" si="50"/>
        <v/>
      </c>
      <c r="P284" s="74" t="str">
        <f t="shared" si="52"/>
        <v/>
      </c>
      <c r="Q284" s="74">
        <f t="shared" si="47"/>
        <v>0</v>
      </c>
      <c r="R284" s="73">
        <f t="shared" si="42"/>
        <v>0</v>
      </c>
      <c r="S284" s="73">
        <f t="shared" si="53"/>
        <v>0</v>
      </c>
      <c r="T284" s="74">
        <f t="shared" si="51"/>
        <v>0</v>
      </c>
      <c r="U284" s="74">
        <f t="shared" si="43"/>
        <v>0</v>
      </c>
      <c r="V284" s="195">
        <f t="shared" si="48"/>
        <v>0</v>
      </c>
      <c r="W284" s="74">
        <f t="shared" si="44"/>
        <v>0</v>
      </c>
      <c r="X284" s="74">
        <f t="shared" si="38"/>
        <v>0</v>
      </c>
      <c r="Y284" s="74">
        <f t="shared" si="38"/>
        <v>0</v>
      </c>
      <c r="Z284" s="74">
        <f t="shared" si="54"/>
        <v>0</v>
      </c>
      <c r="AA284" s="74">
        <f t="shared" si="39"/>
        <v>0</v>
      </c>
      <c r="AB284" s="74">
        <f t="shared" si="41"/>
        <v>0</v>
      </c>
      <c r="AC284" s="74">
        <f t="shared" si="40"/>
        <v>0</v>
      </c>
    </row>
    <row r="285" spans="1:29" ht="14.5" x14ac:dyDescent="0.35">
      <c r="A285" s="88"/>
      <c r="B285" s="88"/>
      <c r="C285" s="88"/>
      <c r="D285" s="256"/>
      <c r="E285" s="256"/>
      <c r="F285" s="89"/>
      <c r="G285" s="187"/>
      <c r="H285" s="136"/>
      <c r="I285" s="137"/>
      <c r="J285" s="192"/>
      <c r="K285" s="68" t="str">
        <f t="shared" si="49"/>
        <v/>
      </c>
      <c r="L285" s="89"/>
      <c r="M285" s="67" t="str">
        <f t="shared" si="45"/>
        <v/>
      </c>
      <c r="N285" s="189" t="str">
        <f t="shared" si="46"/>
        <v/>
      </c>
      <c r="O285" s="151" t="str">
        <f t="shared" si="50"/>
        <v/>
      </c>
      <c r="P285" s="74" t="str">
        <f t="shared" si="52"/>
        <v/>
      </c>
      <c r="Q285" s="74">
        <f t="shared" si="47"/>
        <v>0</v>
      </c>
      <c r="R285" s="73">
        <f t="shared" si="42"/>
        <v>0</v>
      </c>
      <c r="S285" s="73">
        <f t="shared" si="53"/>
        <v>0</v>
      </c>
      <c r="T285" s="74">
        <f t="shared" si="51"/>
        <v>0</v>
      </c>
      <c r="U285" s="74">
        <f t="shared" si="43"/>
        <v>0</v>
      </c>
      <c r="V285" s="195">
        <f t="shared" si="48"/>
        <v>0</v>
      </c>
      <c r="W285" s="74">
        <f t="shared" si="44"/>
        <v>0</v>
      </c>
      <c r="X285" s="74">
        <f t="shared" si="38"/>
        <v>0</v>
      </c>
      <c r="Y285" s="74">
        <f t="shared" si="38"/>
        <v>0</v>
      </c>
      <c r="Z285" s="74">
        <f t="shared" si="54"/>
        <v>0</v>
      </c>
      <c r="AA285" s="74">
        <f t="shared" si="39"/>
        <v>0</v>
      </c>
      <c r="AB285" s="74">
        <f t="shared" si="41"/>
        <v>0</v>
      </c>
      <c r="AC285" s="74">
        <f t="shared" si="40"/>
        <v>0</v>
      </c>
    </row>
    <row r="286" spans="1:29" ht="14.5" x14ac:dyDescent="0.35">
      <c r="A286" s="88"/>
      <c r="B286" s="88"/>
      <c r="C286" s="88"/>
      <c r="D286" s="256"/>
      <c r="E286" s="256"/>
      <c r="F286" s="89"/>
      <c r="G286" s="187"/>
      <c r="H286" s="136"/>
      <c r="I286" s="137"/>
      <c r="J286" s="192"/>
      <c r="K286" s="68" t="str">
        <f t="shared" si="49"/>
        <v/>
      </c>
      <c r="L286" s="89"/>
      <c r="M286" s="67" t="str">
        <f t="shared" si="45"/>
        <v/>
      </c>
      <c r="N286" s="189" t="str">
        <f t="shared" si="46"/>
        <v/>
      </c>
      <c r="O286" s="151" t="str">
        <f t="shared" si="50"/>
        <v/>
      </c>
      <c r="P286" s="74" t="str">
        <f t="shared" si="52"/>
        <v/>
      </c>
      <c r="Q286" s="74">
        <f t="shared" si="47"/>
        <v>0</v>
      </c>
      <c r="R286" s="73">
        <f t="shared" si="42"/>
        <v>0</v>
      </c>
      <c r="S286" s="73">
        <f t="shared" si="53"/>
        <v>0</v>
      </c>
      <c r="T286" s="74">
        <f t="shared" si="51"/>
        <v>0</v>
      </c>
      <c r="U286" s="74">
        <f t="shared" si="43"/>
        <v>0</v>
      </c>
      <c r="V286" s="195">
        <f t="shared" si="48"/>
        <v>0</v>
      </c>
      <c r="W286" s="74">
        <f t="shared" si="44"/>
        <v>0</v>
      </c>
      <c r="X286" s="74">
        <f t="shared" si="38"/>
        <v>0</v>
      </c>
      <c r="Y286" s="74">
        <f t="shared" si="38"/>
        <v>0</v>
      </c>
      <c r="Z286" s="74">
        <f t="shared" si="54"/>
        <v>0</v>
      </c>
      <c r="AA286" s="74">
        <f t="shared" si="39"/>
        <v>0</v>
      </c>
      <c r="AB286" s="74">
        <f t="shared" si="41"/>
        <v>0</v>
      </c>
      <c r="AC286" s="74">
        <f t="shared" si="40"/>
        <v>0</v>
      </c>
    </row>
    <row r="287" spans="1:29" ht="14.5" x14ac:dyDescent="0.35">
      <c r="A287" s="88"/>
      <c r="B287" s="88"/>
      <c r="C287" s="88"/>
      <c r="D287" s="256"/>
      <c r="E287" s="256"/>
      <c r="F287" s="89"/>
      <c r="G287" s="187"/>
      <c r="H287" s="136"/>
      <c r="I287" s="137"/>
      <c r="J287" s="192"/>
      <c r="K287" s="68" t="str">
        <f t="shared" si="49"/>
        <v/>
      </c>
      <c r="L287" s="89"/>
      <c r="M287" s="67" t="str">
        <f t="shared" si="45"/>
        <v/>
      </c>
      <c r="N287" s="189" t="str">
        <f t="shared" si="46"/>
        <v/>
      </c>
      <c r="O287" s="151" t="str">
        <f t="shared" si="50"/>
        <v/>
      </c>
      <c r="P287" s="74" t="str">
        <f t="shared" si="52"/>
        <v/>
      </c>
      <c r="Q287" s="74">
        <f t="shared" si="47"/>
        <v>0</v>
      </c>
      <c r="R287" s="73">
        <f t="shared" si="42"/>
        <v>0</v>
      </c>
      <c r="S287" s="73">
        <f t="shared" si="53"/>
        <v>0</v>
      </c>
      <c r="T287" s="74">
        <f t="shared" si="51"/>
        <v>0</v>
      </c>
      <c r="U287" s="74">
        <f t="shared" si="43"/>
        <v>0</v>
      </c>
      <c r="V287" s="195">
        <f t="shared" si="48"/>
        <v>0</v>
      </c>
      <c r="W287" s="74">
        <f t="shared" si="44"/>
        <v>0</v>
      </c>
      <c r="X287" s="74">
        <f t="shared" si="38"/>
        <v>0</v>
      </c>
      <c r="Y287" s="74">
        <f t="shared" si="38"/>
        <v>0</v>
      </c>
      <c r="Z287" s="74">
        <f t="shared" si="54"/>
        <v>0</v>
      </c>
      <c r="AA287" s="74">
        <f t="shared" si="39"/>
        <v>0</v>
      </c>
      <c r="AB287" s="74">
        <f t="shared" si="41"/>
        <v>0</v>
      </c>
      <c r="AC287" s="74">
        <f t="shared" si="40"/>
        <v>0</v>
      </c>
    </row>
    <row r="288" spans="1:29" ht="14.5" x14ac:dyDescent="0.35">
      <c r="A288" s="88"/>
      <c r="B288" s="88"/>
      <c r="C288" s="88"/>
      <c r="D288" s="256"/>
      <c r="E288" s="256"/>
      <c r="F288" s="89"/>
      <c r="G288" s="187"/>
      <c r="H288" s="136"/>
      <c r="I288" s="137"/>
      <c r="J288" s="192"/>
      <c r="K288" s="68" t="str">
        <f t="shared" si="49"/>
        <v/>
      </c>
      <c r="L288" s="89"/>
      <c r="M288" s="67" t="str">
        <f t="shared" si="45"/>
        <v/>
      </c>
      <c r="N288" s="189" t="str">
        <f t="shared" si="46"/>
        <v/>
      </c>
      <c r="O288" s="151" t="str">
        <f t="shared" si="50"/>
        <v/>
      </c>
      <c r="P288" s="74" t="str">
        <f t="shared" si="52"/>
        <v/>
      </c>
      <c r="Q288" s="74">
        <f t="shared" si="47"/>
        <v>0</v>
      </c>
      <c r="R288" s="73">
        <f t="shared" si="42"/>
        <v>0</v>
      </c>
      <c r="S288" s="73">
        <f t="shared" si="53"/>
        <v>0</v>
      </c>
      <c r="T288" s="74">
        <f t="shared" si="51"/>
        <v>0</v>
      </c>
      <c r="U288" s="74">
        <f t="shared" si="43"/>
        <v>0</v>
      </c>
      <c r="V288" s="195">
        <f t="shared" si="48"/>
        <v>0</v>
      </c>
      <c r="W288" s="74">
        <f t="shared" si="44"/>
        <v>0</v>
      </c>
      <c r="X288" s="74">
        <f t="shared" si="38"/>
        <v>0</v>
      </c>
      <c r="Y288" s="74">
        <f t="shared" si="38"/>
        <v>0</v>
      </c>
      <c r="Z288" s="74">
        <f t="shared" si="54"/>
        <v>0</v>
      </c>
      <c r="AA288" s="74">
        <f t="shared" si="39"/>
        <v>0</v>
      </c>
      <c r="AB288" s="74">
        <f t="shared" si="41"/>
        <v>0</v>
      </c>
      <c r="AC288" s="74">
        <f t="shared" si="40"/>
        <v>0</v>
      </c>
    </row>
    <row r="289" spans="1:29" ht="14.5" x14ac:dyDescent="0.35">
      <c r="A289" s="88"/>
      <c r="B289" s="88"/>
      <c r="C289" s="88"/>
      <c r="D289" s="256"/>
      <c r="E289" s="256"/>
      <c r="F289" s="89"/>
      <c r="G289" s="187"/>
      <c r="H289" s="136"/>
      <c r="I289" s="137"/>
      <c r="J289" s="192"/>
      <c r="K289" s="68" t="str">
        <f t="shared" si="49"/>
        <v/>
      </c>
      <c r="L289" s="89"/>
      <c r="M289" s="67" t="str">
        <f t="shared" si="45"/>
        <v/>
      </c>
      <c r="N289" s="189" t="str">
        <f t="shared" si="46"/>
        <v/>
      </c>
      <c r="O289" s="151" t="str">
        <f t="shared" si="50"/>
        <v/>
      </c>
      <c r="P289" s="74" t="str">
        <f t="shared" si="52"/>
        <v/>
      </c>
      <c r="Q289" s="74">
        <f t="shared" si="47"/>
        <v>0</v>
      </c>
      <c r="R289" s="73">
        <f t="shared" si="42"/>
        <v>0</v>
      </c>
      <c r="S289" s="73">
        <f t="shared" si="53"/>
        <v>0</v>
      </c>
      <c r="T289" s="74">
        <f t="shared" si="51"/>
        <v>0</v>
      </c>
      <c r="U289" s="74">
        <f t="shared" si="43"/>
        <v>0</v>
      </c>
      <c r="V289" s="195">
        <f t="shared" si="48"/>
        <v>0</v>
      </c>
      <c r="W289" s="74">
        <f t="shared" si="44"/>
        <v>0</v>
      </c>
      <c r="X289" s="74">
        <f t="shared" si="38"/>
        <v>0</v>
      </c>
      <c r="Y289" s="74">
        <f t="shared" si="38"/>
        <v>0</v>
      </c>
      <c r="Z289" s="74">
        <f t="shared" si="54"/>
        <v>0</v>
      </c>
      <c r="AA289" s="74">
        <f t="shared" si="39"/>
        <v>0</v>
      </c>
      <c r="AB289" s="74">
        <f t="shared" si="41"/>
        <v>0</v>
      </c>
      <c r="AC289" s="74">
        <f t="shared" si="40"/>
        <v>0</v>
      </c>
    </row>
    <row r="290" spans="1:29" ht="14.5" x14ac:dyDescent="0.35">
      <c r="A290" s="88"/>
      <c r="B290" s="88"/>
      <c r="C290" s="88"/>
      <c r="D290" s="256"/>
      <c r="E290" s="256"/>
      <c r="F290" s="89"/>
      <c r="G290" s="187"/>
      <c r="H290" s="136"/>
      <c r="I290" s="137"/>
      <c r="J290" s="192"/>
      <c r="K290" s="68" t="str">
        <f t="shared" si="49"/>
        <v/>
      </c>
      <c r="L290" s="89"/>
      <c r="M290" s="67" t="str">
        <f t="shared" si="45"/>
        <v/>
      </c>
      <c r="N290" s="189" t="str">
        <f t="shared" si="46"/>
        <v/>
      </c>
      <c r="O290" s="151" t="str">
        <f t="shared" si="50"/>
        <v/>
      </c>
      <c r="P290" s="74" t="str">
        <f t="shared" si="52"/>
        <v/>
      </c>
      <c r="Q290" s="74">
        <f t="shared" si="47"/>
        <v>0</v>
      </c>
      <c r="R290" s="73">
        <f t="shared" si="42"/>
        <v>0</v>
      </c>
      <c r="S290" s="73">
        <f t="shared" si="53"/>
        <v>0</v>
      </c>
      <c r="T290" s="74">
        <f t="shared" si="51"/>
        <v>0</v>
      </c>
      <c r="U290" s="74">
        <f t="shared" si="43"/>
        <v>0</v>
      </c>
      <c r="V290" s="195">
        <f t="shared" si="48"/>
        <v>0</v>
      </c>
      <c r="W290" s="74">
        <f t="shared" si="44"/>
        <v>0</v>
      </c>
      <c r="X290" s="74">
        <f t="shared" si="38"/>
        <v>0</v>
      </c>
      <c r="Y290" s="74">
        <f t="shared" si="38"/>
        <v>0</v>
      </c>
      <c r="Z290" s="74">
        <f t="shared" si="54"/>
        <v>0</v>
      </c>
      <c r="AA290" s="74">
        <f t="shared" si="39"/>
        <v>0</v>
      </c>
      <c r="AB290" s="74">
        <f t="shared" si="41"/>
        <v>0</v>
      </c>
      <c r="AC290" s="74">
        <f t="shared" si="40"/>
        <v>0</v>
      </c>
    </row>
    <row r="291" spans="1:29" ht="14.5" x14ac:dyDescent="0.35">
      <c r="A291" s="88"/>
      <c r="B291" s="88"/>
      <c r="C291" s="88"/>
      <c r="D291" s="256"/>
      <c r="E291" s="256"/>
      <c r="F291" s="89"/>
      <c r="G291" s="187"/>
      <c r="H291" s="136"/>
      <c r="I291" s="137"/>
      <c r="J291" s="192"/>
      <c r="K291" s="68" t="str">
        <f t="shared" si="49"/>
        <v/>
      </c>
      <c r="L291" s="89"/>
      <c r="M291" s="67" t="str">
        <f t="shared" si="45"/>
        <v/>
      </c>
      <c r="N291" s="189" t="str">
        <f t="shared" si="46"/>
        <v/>
      </c>
      <c r="O291" s="151" t="str">
        <f t="shared" si="50"/>
        <v/>
      </c>
      <c r="P291" s="74" t="str">
        <f t="shared" si="52"/>
        <v/>
      </c>
      <c r="Q291" s="74">
        <f t="shared" si="47"/>
        <v>0</v>
      </c>
      <c r="R291" s="73">
        <f t="shared" si="42"/>
        <v>0</v>
      </c>
      <c r="S291" s="73">
        <f t="shared" si="53"/>
        <v>0</v>
      </c>
      <c r="T291" s="74">
        <f t="shared" si="51"/>
        <v>0</v>
      </c>
      <c r="U291" s="74">
        <f t="shared" si="43"/>
        <v>0</v>
      </c>
      <c r="V291" s="195">
        <f t="shared" si="48"/>
        <v>0</v>
      </c>
      <c r="W291" s="74">
        <f t="shared" si="44"/>
        <v>0</v>
      </c>
      <c r="X291" s="74">
        <f t="shared" si="38"/>
        <v>0</v>
      </c>
      <c r="Y291" s="74">
        <f t="shared" si="38"/>
        <v>0</v>
      </c>
      <c r="Z291" s="74">
        <f t="shared" si="54"/>
        <v>0</v>
      </c>
      <c r="AA291" s="74">
        <f t="shared" si="39"/>
        <v>0</v>
      </c>
      <c r="AB291" s="74">
        <f t="shared" si="41"/>
        <v>0</v>
      </c>
      <c r="AC291" s="74">
        <f t="shared" si="40"/>
        <v>0</v>
      </c>
    </row>
    <row r="292" spans="1:29" ht="14.5" x14ac:dyDescent="0.35">
      <c r="A292" s="88"/>
      <c r="B292" s="88"/>
      <c r="C292" s="88"/>
      <c r="D292" s="256"/>
      <c r="E292" s="256"/>
      <c r="F292" s="89"/>
      <c r="G292" s="187"/>
      <c r="H292" s="136"/>
      <c r="I292" s="137"/>
      <c r="J292" s="192"/>
      <c r="K292" s="68" t="str">
        <f t="shared" si="49"/>
        <v/>
      </c>
      <c r="L292" s="89"/>
      <c r="M292" s="67" t="str">
        <f t="shared" si="45"/>
        <v/>
      </c>
      <c r="N292" s="189" t="str">
        <f t="shared" si="46"/>
        <v/>
      </c>
      <c r="O292" s="151" t="str">
        <f t="shared" si="50"/>
        <v/>
      </c>
      <c r="P292" s="74" t="str">
        <f t="shared" si="52"/>
        <v/>
      </c>
      <c r="Q292" s="74">
        <f t="shared" si="47"/>
        <v>0</v>
      </c>
      <c r="R292" s="73">
        <f t="shared" si="42"/>
        <v>0</v>
      </c>
      <c r="S292" s="73">
        <f t="shared" si="53"/>
        <v>0</v>
      </c>
      <c r="T292" s="74">
        <f t="shared" si="51"/>
        <v>0</v>
      </c>
      <c r="U292" s="74">
        <f t="shared" si="43"/>
        <v>0</v>
      </c>
      <c r="V292" s="195">
        <f t="shared" si="48"/>
        <v>0</v>
      </c>
      <c r="W292" s="74">
        <f t="shared" si="44"/>
        <v>0</v>
      </c>
      <c r="X292" s="74">
        <f t="shared" si="38"/>
        <v>0</v>
      </c>
      <c r="Y292" s="74">
        <f t="shared" si="38"/>
        <v>0</v>
      </c>
      <c r="Z292" s="74">
        <f t="shared" si="54"/>
        <v>0</v>
      </c>
      <c r="AA292" s="74">
        <f t="shared" si="39"/>
        <v>0</v>
      </c>
      <c r="AB292" s="74">
        <f t="shared" si="41"/>
        <v>0</v>
      </c>
      <c r="AC292" s="74">
        <f t="shared" si="40"/>
        <v>0</v>
      </c>
    </row>
    <row r="293" spans="1:29" ht="14.5" x14ac:dyDescent="0.35">
      <c r="A293" s="88"/>
      <c r="B293" s="88"/>
      <c r="C293" s="88"/>
      <c r="D293" s="256"/>
      <c r="E293" s="256"/>
      <c r="F293" s="89"/>
      <c r="G293" s="187"/>
      <c r="H293" s="136"/>
      <c r="I293" s="137"/>
      <c r="J293" s="192"/>
      <c r="K293" s="68" t="str">
        <f t="shared" si="49"/>
        <v/>
      </c>
      <c r="L293" s="89"/>
      <c r="M293" s="67" t="str">
        <f t="shared" si="45"/>
        <v/>
      </c>
      <c r="N293" s="189" t="str">
        <f t="shared" si="46"/>
        <v/>
      </c>
      <c r="O293" s="151" t="str">
        <f t="shared" si="50"/>
        <v/>
      </c>
      <c r="P293" s="74" t="str">
        <f t="shared" si="52"/>
        <v/>
      </c>
      <c r="Q293" s="74">
        <f t="shared" si="47"/>
        <v>0</v>
      </c>
      <c r="R293" s="73">
        <f t="shared" si="42"/>
        <v>0</v>
      </c>
      <c r="S293" s="73">
        <f t="shared" si="53"/>
        <v>0</v>
      </c>
      <c r="T293" s="74">
        <f t="shared" si="51"/>
        <v>0</v>
      </c>
      <c r="U293" s="74">
        <f t="shared" si="43"/>
        <v>0</v>
      </c>
      <c r="V293" s="195">
        <f t="shared" si="48"/>
        <v>0</v>
      </c>
      <c r="W293" s="74">
        <f t="shared" si="44"/>
        <v>0</v>
      </c>
      <c r="X293" s="74">
        <f t="shared" si="38"/>
        <v>0</v>
      </c>
      <c r="Y293" s="74">
        <f t="shared" si="38"/>
        <v>0</v>
      </c>
      <c r="Z293" s="74">
        <f t="shared" si="54"/>
        <v>0</v>
      </c>
      <c r="AA293" s="74">
        <f t="shared" si="39"/>
        <v>0</v>
      </c>
      <c r="AB293" s="74">
        <f t="shared" si="41"/>
        <v>0</v>
      </c>
      <c r="AC293" s="74">
        <f t="shared" si="40"/>
        <v>0</v>
      </c>
    </row>
    <row r="294" spans="1:29" ht="14.5" x14ac:dyDescent="0.35">
      <c r="A294" s="88"/>
      <c r="B294" s="88"/>
      <c r="C294" s="88"/>
      <c r="D294" s="256"/>
      <c r="E294" s="256"/>
      <c r="F294" s="89"/>
      <c r="G294" s="187"/>
      <c r="H294" s="136"/>
      <c r="I294" s="137"/>
      <c r="J294" s="192"/>
      <c r="K294" s="68" t="str">
        <f t="shared" si="49"/>
        <v/>
      </c>
      <c r="L294" s="89"/>
      <c r="M294" s="67" t="str">
        <f t="shared" si="45"/>
        <v/>
      </c>
      <c r="N294" s="189" t="str">
        <f t="shared" si="46"/>
        <v/>
      </c>
      <c r="O294" s="151" t="str">
        <f t="shared" si="50"/>
        <v/>
      </c>
      <c r="P294" s="74" t="str">
        <f t="shared" si="52"/>
        <v/>
      </c>
      <c r="Q294" s="74">
        <f t="shared" si="47"/>
        <v>0</v>
      </c>
      <c r="R294" s="73">
        <f t="shared" si="42"/>
        <v>0</v>
      </c>
      <c r="S294" s="73">
        <f t="shared" si="53"/>
        <v>0</v>
      </c>
      <c r="T294" s="74">
        <f t="shared" si="51"/>
        <v>0</v>
      </c>
      <c r="U294" s="74">
        <f t="shared" si="43"/>
        <v>0</v>
      </c>
      <c r="V294" s="195">
        <f t="shared" si="48"/>
        <v>0</v>
      </c>
      <c r="W294" s="74">
        <f t="shared" si="44"/>
        <v>0</v>
      </c>
      <c r="X294" s="74">
        <f t="shared" si="38"/>
        <v>0</v>
      </c>
      <c r="Y294" s="74">
        <f t="shared" si="38"/>
        <v>0</v>
      </c>
      <c r="Z294" s="74">
        <f t="shared" si="54"/>
        <v>0</v>
      </c>
      <c r="AA294" s="74">
        <f t="shared" si="39"/>
        <v>0</v>
      </c>
      <c r="AB294" s="74">
        <f t="shared" si="41"/>
        <v>0</v>
      </c>
      <c r="AC294" s="74">
        <f t="shared" si="40"/>
        <v>0</v>
      </c>
    </row>
    <row r="295" spans="1:29" ht="14.5" x14ac:dyDescent="0.35">
      <c r="A295" s="88"/>
      <c r="B295" s="88"/>
      <c r="C295" s="88"/>
      <c r="D295" s="256"/>
      <c r="E295" s="256"/>
      <c r="F295" s="89"/>
      <c r="G295" s="187"/>
      <c r="H295" s="136"/>
      <c r="I295" s="137"/>
      <c r="J295" s="192"/>
      <c r="K295" s="68" t="str">
        <f t="shared" si="49"/>
        <v/>
      </c>
      <c r="L295" s="89"/>
      <c r="M295" s="67" t="str">
        <f t="shared" si="45"/>
        <v/>
      </c>
      <c r="N295" s="189" t="str">
        <f t="shared" si="46"/>
        <v/>
      </c>
      <c r="O295" s="151" t="str">
        <f t="shared" si="50"/>
        <v/>
      </c>
      <c r="P295" s="74" t="str">
        <f t="shared" si="52"/>
        <v/>
      </c>
      <c r="Q295" s="74">
        <f t="shared" si="47"/>
        <v>0</v>
      </c>
      <c r="R295" s="73">
        <f t="shared" si="42"/>
        <v>0</v>
      </c>
      <c r="S295" s="73">
        <f t="shared" si="53"/>
        <v>0</v>
      </c>
      <c r="T295" s="74">
        <f t="shared" si="51"/>
        <v>0</v>
      </c>
      <c r="U295" s="74">
        <f t="shared" si="43"/>
        <v>0</v>
      </c>
      <c r="V295" s="195">
        <f t="shared" si="48"/>
        <v>0</v>
      </c>
      <c r="W295" s="74">
        <f t="shared" si="44"/>
        <v>0</v>
      </c>
      <c r="X295" s="74">
        <f t="shared" si="38"/>
        <v>0</v>
      </c>
      <c r="Y295" s="74">
        <f t="shared" si="38"/>
        <v>0</v>
      </c>
      <c r="Z295" s="74">
        <f t="shared" si="54"/>
        <v>0</v>
      </c>
      <c r="AA295" s="74">
        <f t="shared" si="39"/>
        <v>0</v>
      </c>
      <c r="AB295" s="74">
        <f t="shared" si="41"/>
        <v>0</v>
      </c>
      <c r="AC295" s="74">
        <f t="shared" si="40"/>
        <v>0</v>
      </c>
    </row>
    <row r="296" spans="1:29" ht="14.5" x14ac:dyDescent="0.35">
      <c r="A296" s="88"/>
      <c r="B296" s="88"/>
      <c r="C296" s="88"/>
      <c r="D296" s="256"/>
      <c r="E296" s="256"/>
      <c r="F296" s="89"/>
      <c r="G296" s="187"/>
      <c r="H296" s="136"/>
      <c r="I296" s="137"/>
      <c r="J296" s="192"/>
      <c r="K296" s="68" t="str">
        <f t="shared" si="49"/>
        <v/>
      </c>
      <c r="L296" s="89"/>
      <c r="M296" s="67" t="str">
        <f t="shared" si="45"/>
        <v/>
      </c>
      <c r="N296" s="189" t="str">
        <f t="shared" si="46"/>
        <v/>
      </c>
      <c r="O296" s="151" t="str">
        <f t="shared" si="50"/>
        <v/>
      </c>
      <c r="P296" s="74" t="str">
        <f t="shared" si="52"/>
        <v/>
      </c>
      <c r="Q296" s="74">
        <f t="shared" si="47"/>
        <v>0</v>
      </c>
      <c r="R296" s="73">
        <f t="shared" si="42"/>
        <v>0</v>
      </c>
      <c r="S296" s="73">
        <f t="shared" si="53"/>
        <v>0</v>
      </c>
      <c r="T296" s="74">
        <f t="shared" si="51"/>
        <v>0</v>
      </c>
      <c r="U296" s="74">
        <f t="shared" si="43"/>
        <v>0</v>
      </c>
      <c r="V296" s="195">
        <f t="shared" si="48"/>
        <v>0</v>
      </c>
      <c r="W296" s="74">
        <f t="shared" si="44"/>
        <v>0</v>
      </c>
      <c r="X296" s="74">
        <f t="shared" si="38"/>
        <v>0</v>
      </c>
      <c r="Y296" s="74">
        <f t="shared" si="38"/>
        <v>0</v>
      </c>
      <c r="Z296" s="74">
        <f t="shared" si="54"/>
        <v>0</v>
      </c>
      <c r="AA296" s="74">
        <f t="shared" si="39"/>
        <v>0</v>
      </c>
      <c r="AB296" s="74">
        <f t="shared" si="41"/>
        <v>0</v>
      </c>
      <c r="AC296" s="74">
        <f t="shared" si="40"/>
        <v>0</v>
      </c>
    </row>
    <row r="297" spans="1:29" ht="14.5" x14ac:dyDescent="0.35">
      <c r="A297" s="88"/>
      <c r="B297" s="88"/>
      <c r="C297" s="88"/>
      <c r="D297" s="256"/>
      <c r="E297" s="256"/>
      <c r="F297" s="89"/>
      <c r="G297" s="187"/>
      <c r="H297" s="136"/>
      <c r="I297" s="137"/>
      <c r="J297" s="192"/>
      <c r="K297" s="68" t="str">
        <f t="shared" si="49"/>
        <v/>
      </c>
      <c r="L297" s="89"/>
      <c r="M297" s="67" t="str">
        <f t="shared" si="45"/>
        <v/>
      </c>
      <c r="N297" s="189" t="str">
        <f t="shared" si="46"/>
        <v/>
      </c>
      <c r="O297" s="151" t="str">
        <f t="shared" si="50"/>
        <v/>
      </c>
      <c r="P297" s="74" t="str">
        <f t="shared" si="52"/>
        <v/>
      </c>
      <c r="Q297" s="74">
        <f t="shared" si="47"/>
        <v>0</v>
      </c>
      <c r="R297" s="73">
        <f t="shared" si="42"/>
        <v>0</v>
      </c>
      <c r="S297" s="73">
        <f t="shared" si="53"/>
        <v>0</v>
      </c>
      <c r="T297" s="74">
        <f t="shared" si="51"/>
        <v>0</v>
      </c>
      <c r="U297" s="74">
        <f t="shared" si="43"/>
        <v>0</v>
      </c>
      <c r="V297" s="195">
        <f t="shared" si="48"/>
        <v>0</v>
      </c>
      <c r="W297" s="74">
        <f t="shared" si="44"/>
        <v>0</v>
      </c>
      <c r="X297" s="74">
        <f t="shared" si="38"/>
        <v>0</v>
      </c>
      <c r="Y297" s="74">
        <f t="shared" si="38"/>
        <v>0</v>
      </c>
      <c r="Z297" s="74">
        <f t="shared" si="54"/>
        <v>0</v>
      </c>
      <c r="AA297" s="74">
        <f t="shared" si="39"/>
        <v>0</v>
      </c>
      <c r="AB297" s="74">
        <f t="shared" si="41"/>
        <v>0</v>
      </c>
      <c r="AC297" s="74">
        <f t="shared" si="40"/>
        <v>0</v>
      </c>
    </row>
    <row r="298" spans="1:29" ht="14.5" x14ac:dyDescent="0.35">
      <c r="A298" s="88"/>
      <c r="B298" s="88"/>
      <c r="C298" s="88"/>
      <c r="D298" s="256"/>
      <c r="E298" s="256"/>
      <c r="F298" s="89"/>
      <c r="G298" s="187"/>
      <c r="H298" s="136"/>
      <c r="I298" s="137"/>
      <c r="J298" s="192"/>
      <c r="K298" s="68" t="str">
        <f t="shared" si="49"/>
        <v/>
      </c>
      <c r="L298" s="89"/>
      <c r="M298" s="67" t="str">
        <f t="shared" si="45"/>
        <v/>
      </c>
      <c r="N298" s="189" t="str">
        <f t="shared" si="46"/>
        <v/>
      </c>
      <c r="O298" s="151" t="str">
        <f t="shared" si="50"/>
        <v/>
      </c>
      <c r="P298" s="74" t="str">
        <f t="shared" si="52"/>
        <v/>
      </c>
      <c r="Q298" s="74">
        <f t="shared" si="47"/>
        <v>0</v>
      </c>
      <c r="R298" s="73">
        <f t="shared" si="42"/>
        <v>0</v>
      </c>
      <c r="S298" s="73">
        <f t="shared" si="53"/>
        <v>0</v>
      </c>
      <c r="T298" s="74">
        <f t="shared" si="51"/>
        <v>0</v>
      </c>
      <c r="U298" s="74">
        <f t="shared" si="43"/>
        <v>0</v>
      </c>
      <c r="V298" s="195">
        <f t="shared" si="48"/>
        <v>0</v>
      </c>
      <c r="W298" s="74">
        <f t="shared" si="44"/>
        <v>0</v>
      </c>
      <c r="X298" s="74">
        <f t="shared" si="38"/>
        <v>0</v>
      </c>
      <c r="Y298" s="74">
        <f t="shared" si="38"/>
        <v>0</v>
      </c>
      <c r="Z298" s="74">
        <f t="shared" si="54"/>
        <v>0</v>
      </c>
      <c r="AA298" s="74">
        <f t="shared" si="39"/>
        <v>0</v>
      </c>
      <c r="AB298" s="74">
        <f t="shared" si="41"/>
        <v>0</v>
      </c>
      <c r="AC298" s="74">
        <f t="shared" si="40"/>
        <v>0</v>
      </c>
    </row>
    <row r="299" spans="1:29" ht="14.5" x14ac:dyDescent="0.35">
      <c r="A299" s="88"/>
      <c r="B299" s="88"/>
      <c r="C299" s="88"/>
      <c r="D299" s="256"/>
      <c r="E299" s="256"/>
      <c r="F299" s="89"/>
      <c r="G299" s="187"/>
      <c r="H299" s="136"/>
      <c r="I299" s="137"/>
      <c r="J299" s="192"/>
      <c r="K299" s="68" t="str">
        <f t="shared" si="49"/>
        <v/>
      </c>
      <c r="L299" s="89"/>
      <c r="M299" s="67" t="str">
        <f t="shared" si="45"/>
        <v/>
      </c>
      <c r="N299" s="189" t="str">
        <f t="shared" si="46"/>
        <v/>
      </c>
      <c r="O299" s="151" t="str">
        <f t="shared" si="50"/>
        <v/>
      </c>
      <c r="P299" s="74" t="str">
        <f t="shared" si="52"/>
        <v/>
      </c>
      <c r="Q299" s="74">
        <f t="shared" si="47"/>
        <v>0</v>
      </c>
      <c r="R299" s="73">
        <f t="shared" si="42"/>
        <v>0</v>
      </c>
      <c r="S299" s="73">
        <f t="shared" si="53"/>
        <v>0</v>
      </c>
      <c r="T299" s="74">
        <f t="shared" si="51"/>
        <v>0</v>
      </c>
      <c r="U299" s="74">
        <f t="shared" si="43"/>
        <v>0</v>
      </c>
      <c r="V299" s="195">
        <f t="shared" si="48"/>
        <v>0</v>
      </c>
      <c r="W299" s="74">
        <f t="shared" si="44"/>
        <v>0</v>
      </c>
      <c r="X299" s="74">
        <f t="shared" si="38"/>
        <v>0</v>
      </c>
      <c r="Y299" s="74">
        <f t="shared" si="38"/>
        <v>0</v>
      </c>
      <c r="Z299" s="74">
        <f t="shared" si="54"/>
        <v>0</v>
      </c>
      <c r="AA299" s="74">
        <f t="shared" si="39"/>
        <v>0</v>
      </c>
      <c r="AB299" s="74">
        <f t="shared" si="41"/>
        <v>0</v>
      </c>
      <c r="AC299" s="74">
        <f t="shared" si="40"/>
        <v>0</v>
      </c>
    </row>
    <row r="300" spans="1:29" ht="14.5" x14ac:dyDescent="0.35">
      <c r="A300" s="88"/>
      <c r="B300" s="88"/>
      <c r="C300" s="88"/>
      <c r="D300" s="256"/>
      <c r="E300" s="256"/>
      <c r="F300" s="89"/>
      <c r="G300" s="187"/>
      <c r="H300" s="136"/>
      <c r="I300" s="137"/>
      <c r="J300" s="192"/>
      <c r="K300" s="68" t="str">
        <f t="shared" si="49"/>
        <v/>
      </c>
      <c r="L300" s="89"/>
      <c r="M300" s="67" t="str">
        <f t="shared" si="45"/>
        <v/>
      </c>
      <c r="N300" s="189" t="str">
        <f t="shared" si="46"/>
        <v/>
      </c>
      <c r="O300" s="151" t="str">
        <f t="shared" si="50"/>
        <v/>
      </c>
      <c r="P300" s="74" t="str">
        <f t="shared" si="52"/>
        <v/>
      </c>
      <c r="Q300" s="74">
        <f t="shared" si="47"/>
        <v>0</v>
      </c>
      <c r="R300" s="73">
        <f t="shared" si="42"/>
        <v>0</v>
      </c>
      <c r="S300" s="73">
        <f t="shared" si="53"/>
        <v>0</v>
      </c>
      <c r="T300" s="74">
        <f t="shared" si="51"/>
        <v>0</v>
      </c>
      <c r="U300" s="74">
        <f t="shared" si="43"/>
        <v>0</v>
      </c>
      <c r="V300" s="195">
        <f t="shared" si="48"/>
        <v>0</v>
      </c>
      <c r="W300" s="74">
        <f t="shared" si="44"/>
        <v>0</v>
      </c>
      <c r="X300" s="74">
        <f t="shared" si="38"/>
        <v>0</v>
      </c>
      <c r="Y300" s="74">
        <f t="shared" si="38"/>
        <v>0</v>
      </c>
      <c r="Z300" s="74">
        <f t="shared" si="54"/>
        <v>0</v>
      </c>
      <c r="AA300" s="74">
        <f t="shared" si="39"/>
        <v>0</v>
      </c>
      <c r="AB300" s="74">
        <f t="shared" si="41"/>
        <v>0</v>
      </c>
      <c r="AC300" s="74">
        <f t="shared" si="40"/>
        <v>0</v>
      </c>
    </row>
    <row r="301" spans="1:29" ht="14.5" x14ac:dyDescent="0.35">
      <c r="A301" s="88"/>
      <c r="B301" s="88"/>
      <c r="C301" s="88"/>
      <c r="D301" s="256"/>
      <c r="E301" s="256"/>
      <c r="F301" s="89"/>
      <c r="G301" s="187"/>
      <c r="H301" s="136"/>
      <c r="I301" s="137"/>
      <c r="J301" s="192"/>
      <c r="K301" s="68" t="str">
        <f t="shared" si="49"/>
        <v/>
      </c>
      <c r="L301" s="89"/>
      <c r="M301" s="67" t="str">
        <f t="shared" si="45"/>
        <v/>
      </c>
      <c r="N301" s="189" t="str">
        <f t="shared" si="46"/>
        <v/>
      </c>
      <c r="O301" s="151" t="str">
        <f t="shared" si="50"/>
        <v/>
      </c>
      <c r="P301" s="74" t="str">
        <f t="shared" si="52"/>
        <v/>
      </c>
      <c r="Q301" s="74">
        <f t="shared" si="47"/>
        <v>0</v>
      </c>
      <c r="R301" s="73">
        <f t="shared" si="42"/>
        <v>0</v>
      </c>
      <c r="S301" s="73">
        <f t="shared" si="53"/>
        <v>0</v>
      </c>
      <c r="T301" s="74">
        <f t="shared" si="51"/>
        <v>0</v>
      </c>
      <c r="U301" s="74">
        <f t="shared" si="43"/>
        <v>0</v>
      </c>
      <c r="V301" s="195">
        <f t="shared" si="48"/>
        <v>0</v>
      </c>
      <c r="W301" s="74">
        <f t="shared" si="44"/>
        <v>0</v>
      </c>
      <c r="X301" s="74">
        <f t="shared" ref="X301:Y364" si="55">IF(OR(D301="",D301&gt;0),0,1)</f>
        <v>0</v>
      </c>
      <c r="Y301" s="74">
        <f t="shared" si="55"/>
        <v>0</v>
      </c>
      <c r="Z301" s="74">
        <f t="shared" si="54"/>
        <v>0</v>
      </c>
      <c r="AA301" s="74">
        <f t="shared" ref="AA301:AA364" si="56">IF(AND(ISBLANK(A301),ISBLANK(B301),ISBLANK(F301),ISBLANK(G301),ISBLANK(H301),ISBLANK(I301),ISBLANK(J301),ISBLANK(L301)),0,IF(ISBLANK(C301),1,0))</f>
        <v>0</v>
      </c>
      <c r="AB301" s="74">
        <f t="shared" si="41"/>
        <v>0</v>
      </c>
      <c r="AC301" s="74">
        <f t="shared" si="40"/>
        <v>0</v>
      </c>
    </row>
    <row r="302" spans="1:29" ht="14.5" x14ac:dyDescent="0.35">
      <c r="A302" s="88"/>
      <c r="B302" s="88"/>
      <c r="C302" s="88"/>
      <c r="D302" s="256"/>
      <c r="E302" s="256"/>
      <c r="F302" s="89"/>
      <c r="G302" s="187"/>
      <c r="H302" s="136"/>
      <c r="I302" s="137"/>
      <c r="J302" s="192"/>
      <c r="K302" s="68" t="str">
        <f t="shared" si="49"/>
        <v/>
      </c>
      <c r="L302" s="89"/>
      <c r="M302" s="67" t="str">
        <f t="shared" si="45"/>
        <v/>
      </c>
      <c r="N302" s="189" t="str">
        <f t="shared" si="46"/>
        <v/>
      </c>
      <c r="O302" s="151" t="str">
        <f t="shared" si="50"/>
        <v/>
      </c>
      <c r="P302" s="74" t="str">
        <f t="shared" si="52"/>
        <v/>
      </c>
      <c r="Q302" s="74">
        <f t="shared" si="47"/>
        <v>0</v>
      </c>
      <c r="R302" s="73">
        <f t="shared" si="42"/>
        <v>0</v>
      </c>
      <c r="S302" s="73">
        <f t="shared" si="53"/>
        <v>0</v>
      </c>
      <c r="T302" s="74">
        <f t="shared" si="51"/>
        <v>0</v>
      </c>
      <c r="U302" s="74">
        <f t="shared" si="43"/>
        <v>0</v>
      </c>
      <c r="V302" s="195">
        <f t="shared" si="48"/>
        <v>0</v>
      </c>
      <c r="W302" s="74">
        <f t="shared" si="44"/>
        <v>0</v>
      </c>
      <c r="X302" s="74">
        <f t="shared" si="55"/>
        <v>0</v>
      </c>
      <c r="Y302" s="74">
        <f t="shared" si="55"/>
        <v>0</v>
      </c>
      <c r="Z302" s="74">
        <f t="shared" si="54"/>
        <v>0</v>
      </c>
      <c r="AA302" s="74">
        <f t="shared" si="56"/>
        <v>0</v>
      </c>
      <c r="AB302" s="74">
        <f t="shared" si="41"/>
        <v>0</v>
      </c>
      <c r="AC302" s="74">
        <f t="shared" ref="AC302:AC365" si="57">E302*J302/5*G302*H302</f>
        <v>0</v>
      </c>
    </row>
    <row r="303" spans="1:29" ht="14.5" x14ac:dyDescent="0.35">
      <c r="A303" s="88"/>
      <c r="B303" s="88"/>
      <c r="C303" s="88"/>
      <c r="D303" s="256"/>
      <c r="E303" s="256"/>
      <c r="F303" s="89"/>
      <c r="G303" s="187"/>
      <c r="H303" s="136"/>
      <c r="I303" s="137"/>
      <c r="J303" s="192"/>
      <c r="K303" s="68" t="str">
        <f t="shared" si="49"/>
        <v/>
      </c>
      <c r="L303" s="89"/>
      <c r="M303" s="67" t="str">
        <f t="shared" si="45"/>
        <v/>
      </c>
      <c r="N303" s="189" t="str">
        <f t="shared" si="46"/>
        <v/>
      </c>
      <c r="O303" s="151" t="str">
        <f t="shared" si="50"/>
        <v/>
      </c>
      <c r="P303" s="74" t="str">
        <f t="shared" si="52"/>
        <v/>
      </c>
      <c r="Q303" s="74">
        <f t="shared" si="47"/>
        <v>0</v>
      </c>
      <c r="R303" s="73">
        <f t="shared" si="42"/>
        <v>0</v>
      </c>
      <c r="S303" s="73">
        <f t="shared" si="53"/>
        <v>0</v>
      </c>
      <c r="T303" s="74">
        <f t="shared" si="51"/>
        <v>0</v>
      </c>
      <c r="U303" s="74">
        <f t="shared" si="43"/>
        <v>0</v>
      </c>
      <c r="V303" s="195">
        <f t="shared" si="48"/>
        <v>0</v>
      </c>
      <c r="W303" s="74">
        <f t="shared" si="44"/>
        <v>0</v>
      </c>
      <c r="X303" s="74">
        <f t="shared" si="55"/>
        <v>0</v>
      </c>
      <c r="Y303" s="74">
        <f t="shared" si="55"/>
        <v>0</v>
      </c>
      <c r="Z303" s="74">
        <f t="shared" si="54"/>
        <v>0</v>
      </c>
      <c r="AA303" s="74">
        <f t="shared" si="56"/>
        <v>0</v>
      </c>
      <c r="AB303" s="74">
        <f t="shared" ref="AB303:AB366" si="58">D303*J303*G303*H303/5</f>
        <v>0</v>
      </c>
      <c r="AC303" s="74">
        <f t="shared" si="57"/>
        <v>0</v>
      </c>
    </row>
    <row r="304" spans="1:29" ht="14.5" x14ac:dyDescent="0.35">
      <c r="A304" s="88"/>
      <c r="B304" s="88"/>
      <c r="C304" s="88"/>
      <c r="D304" s="256"/>
      <c r="E304" s="256"/>
      <c r="F304" s="89"/>
      <c r="G304" s="187"/>
      <c r="H304" s="136"/>
      <c r="I304" s="137"/>
      <c r="J304" s="192"/>
      <c r="K304" s="68" t="str">
        <f t="shared" si="49"/>
        <v/>
      </c>
      <c r="L304" s="89"/>
      <c r="M304" s="67" t="str">
        <f t="shared" si="45"/>
        <v/>
      </c>
      <c r="N304" s="189" t="str">
        <f t="shared" si="46"/>
        <v/>
      </c>
      <c r="O304" s="151" t="str">
        <f t="shared" si="50"/>
        <v/>
      </c>
      <c r="P304" s="74" t="str">
        <f t="shared" si="52"/>
        <v/>
      </c>
      <c r="Q304" s="74">
        <f t="shared" si="47"/>
        <v>0</v>
      </c>
      <c r="R304" s="73">
        <f t="shared" si="42"/>
        <v>0</v>
      </c>
      <c r="S304" s="73">
        <f t="shared" si="53"/>
        <v>0</v>
      </c>
      <c r="T304" s="74">
        <f t="shared" si="51"/>
        <v>0</v>
      </c>
      <c r="U304" s="74">
        <f t="shared" si="43"/>
        <v>0</v>
      </c>
      <c r="V304" s="195">
        <f t="shared" si="48"/>
        <v>0</v>
      </c>
      <c r="W304" s="74">
        <f t="shared" si="44"/>
        <v>0</v>
      </c>
      <c r="X304" s="74">
        <f t="shared" si="55"/>
        <v>0</v>
      </c>
      <c r="Y304" s="74">
        <f t="shared" si="55"/>
        <v>0</v>
      </c>
      <c r="Z304" s="74">
        <f t="shared" si="54"/>
        <v>0</v>
      </c>
      <c r="AA304" s="74">
        <f t="shared" si="56"/>
        <v>0</v>
      </c>
      <c r="AB304" s="74">
        <f t="shared" si="58"/>
        <v>0</v>
      </c>
      <c r="AC304" s="74">
        <f t="shared" si="57"/>
        <v>0</v>
      </c>
    </row>
    <row r="305" spans="1:29" ht="14.5" x14ac:dyDescent="0.35">
      <c r="A305" s="88"/>
      <c r="B305" s="88"/>
      <c r="C305" s="88"/>
      <c r="D305" s="256"/>
      <c r="E305" s="256"/>
      <c r="F305" s="89"/>
      <c r="G305" s="187"/>
      <c r="H305" s="136"/>
      <c r="I305" s="137"/>
      <c r="J305" s="192"/>
      <c r="K305" s="68" t="str">
        <f t="shared" si="49"/>
        <v/>
      </c>
      <c r="L305" s="89"/>
      <c r="M305" s="67" t="str">
        <f t="shared" si="45"/>
        <v/>
      </c>
      <c r="N305" s="189" t="str">
        <f t="shared" si="46"/>
        <v/>
      </c>
      <c r="O305" s="151" t="str">
        <f t="shared" si="50"/>
        <v/>
      </c>
      <c r="P305" s="74" t="str">
        <f t="shared" si="52"/>
        <v/>
      </c>
      <c r="Q305" s="74">
        <f t="shared" si="47"/>
        <v>0</v>
      </c>
      <c r="R305" s="73">
        <f t="shared" si="42"/>
        <v>0</v>
      </c>
      <c r="S305" s="73">
        <f t="shared" si="53"/>
        <v>0</v>
      </c>
      <c r="T305" s="74">
        <f t="shared" si="51"/>
        <v>0</v>
      </c>
      <c r="U305" s="74">
        <f t="shared" si="43"/>
        <v>0</v>
      </c>
      <c r="V305" s="195">
        <f t="shared" si="48"/>
        <v>0</v>
      </c>
      <c r="W305" s="74">
        <f t="shared" si="44"/>
        <v>0</v>
      </c>
      <c r="X305" s="74">
        <f t="shared" si="55"/>
        <v>0</v>
      </c>
      <c r="Y305" s="74">
        <f t="shared" si="55"/>
        <v>0</v>
      </c>
      <c r="Z305" s="74">
        <f t="shared" si="54"/>
        <v>0</v>
      </c>
      <c r="AA305" s="74">
        <f t="shared" si="56"/>
        <v>0</v>
      </c>
      <c r="AB305" s="74">
        <f t="shared" si="58"/>
        <v>0</v>
      </c>
      <c r="AC305" s="74">
        <f t="shared" si="57"/>
        <v>0</v>
      </c>
    </row>
    <row r="306" spans="1:29" ht="14.5" x14ac:dyDescent="0.35">
      <c r="A306" s="88"/>
      <c r="B306" s="88"/>
      <c r="C306" s="88"/>
      <c r="D306" s="256"/>
      <c r="E306" s="256"/>
      <c r="F306" s="89"/>
      <c r="G306" s="187"/>
      <c r="H306" s="136"/>
      <c r="I306" s="137"/>
      <c r="J306" s="192"/>
      <c r="K306" s="68" t="str">
        <f t="shared" si="49"/>
        <v/>
      </c>
      <c r="L306" s="89"/>
      <c r="M306" s="67" t="str">
        <f t="shared" si="45"/>
        <v/>
      </c>
      <c r="N306" s="189" t="str">
        <f t="shared" si="46"/>
        <v/>
      </c>
      <c r="O306" s="151" t="str">
        <f t="shared" si="50"/>
        <v/>
      </c>
      <c r="P306" s="74" t="str">
        <f t="shared" si="52"/>
        <v/>
      </c>
      <c r="Q306" s="74">
        <f t="shared" si="47"/>
        <v>0</v>
      </c>
      <c r="R306" s="73">
        <f t="shared" si="42"/>
        <v>0</v>
      </c>
      <c r="S306" s="73">
        <f t="shared" si="53"/>
        <v>0</v>
      </c>
      <c r="T306" s="74">
        <f t="shared" si="51"/>
        <v>0</v>
      </c>
      <c r="U306" s="74">
        <f t="shared" si="43"/>
        <v>0</v>
      </c>
      <c r="V306" s="195">
        <f t="shared" si="48"/>
        <v>0</v>
      </c>
      <c r="W306" s="74">
        <f t="shared" si="44"/>
        <v>0</v>
      </c>
      <c r="X306" s="74">
        <f t="shared" si="55"/>
        <v>0</v>
      </c>
      <c r="Y306" s="74">
        <f t="shared" si="55"/>
        <v>0</v>
      </c>
      <c r="Z306" s="74">
        <f t="shared" si="54"/>
        <v>0</v>
      </c>
      <c r="AA306" s="74">
        <f t="shared" si="56"/>
        <v>0</v>
      </c>
      <c r="AB306" s="74">
        <f t="shared" si="58"/>
        <v>0</v>
      </c>
      <c r="AC306" s="74">
        <f t="shared" si="57"/>
        <v>0</v>
      </c>
    </row>
    <row r="307" spans="1:29" ht="14.5" x14ac:dyDescent="0.35">
      <c r="A307" s="88"/>
      <c r="B307" s="88"/>
      <c r="C307" s="88"/>
      <c r="D307" s="256"/>
      <c r="E307" s="256"/>
      <c r="F307" s="89"/>
      <c r="G307" s="187"/>
      <c r="H307" s="136"/>
      <c r="I307" s="137"/>
      <c r="J307" s="192"/>
      <c r="K307" s="68" t="str">
        <f t="shared" si="49"/>
        <v/>
      </c>
      <c r="L307" s="89"/>
      <c r="M307" s="67" t="str">
        <f t="shared" si="45"/>
        <v/>
      </c>
      <c r="N307" s="189" t="str">
        <f t="shared" si="46"/>
        <v/>
      </c>
      <c r="O307" s="151" t="str">
        <f t="shared" si="50"/>
        <v/>
      </c>
      <c r="P307" s="74" t="str">
        <f t="shared" si="52"/>
        <v/>
      </c>
      <c r="Q307" s="74">
        <f t="shared" si="47"/>
        <v>0</v>
      </c>
      <c r="R307" s="73">
        <f t="shared" si="42"/>
        <v>0</v>
      </c>
      <c r="S307" s="73">
        <f t="shared" si="53"/>
        <v>0</v>
      </c>
      <c r="T307" s="74">
        <f t="shared" si="51"/>
        <v>0</v>
      </c>
      <c r="U307" s="74">
        <f t="shared" si="43"/>
        <v>0</v>
      </c>
      <c r="V307" s="195">
        <f t="shared" si="48"/>
        <v>0</v>
      </c>
      <c r="W307" s="74">
        <f t="shared" si="44"/>
        <v>0</v>
      </c>
      <c r="X307" s="74">
        <f t="shared" si="55"/>
        <v>0</v>
      </c>
      <c r="Y307" s="74">
        <f t="shared" si="55"/>
        <v>0</v>
      </c>
      <c r="Z307" s="74">
        <f t="shared" si="54"/>
        <v>0</v>
      </c>
      <c r="AA307" s="74">
        <f t="shared" si="56"/>
        <v>0</v>
      </c>
      <c r="AB307" s="74">
        <f t="shared" si="58"/>
        <v>0</v>
      </c>
      <c r="AC307" s="74">
        <f t="shared" si="57"/>
        <v>0</v>
      </c>
    </row>
    <row r="308" spans="1:29" ht="14.5" x14ac:dyDescent="0.35">
      <c r="A308" s="88"/>
      <c r="B308" s="88"/>
      <c r="C308" s="88"/>
      <c r="D308" s="256"/>
      <c r="E308" s="256"/>
      <c r="F308" s="89"/>
      <c r="G308" s="187"/>
      <c r="H308" s="136"/>
      <c r="I308" s="137"/>
      <c r="J308" s="192"/>
      <c r="K308" s="68" t="str">
        <f t="shared" si="49"/>
        <v/>
      </c>
      <c r="L308" s="89"/>
      <c r="M308" s="67" t="str">
        <f t="shared" si="45"/>
        <v/>
      </c>
      <c r="N308" s="189" t="str">
        <f t="shared" si="46"/>
        <v/>
      </c>
      <c r="O308" s="151" t="str">
        <f t="shared" si="50"/>
        <v/>
      </c>
      <c r="P308" s="74" t="str">
        <f t="shared" si="52"/>
        <v/>
      </c>
      <c r="Q308" s="74">
        <f t="shared" si="47"/>
        <v>0</v>
      </c>
      <c r="R308" s="73">
        <f t="shared" si="42"/>
        <v>0</v>
      </c>
      <c r="S308" s="73">
        <f t="shared" si="53"/>
        <v>0</v>
      </c>
      <c r="T308" s="74">
        <f t="shared" si="51"/>
        <v>0</v>
      </c>
      <c r="U308" s="74">
        <f t="shared" si="43"/>
        <v>0</v>
      </c>
      <c r="V308" s="195">
        <f t="shared" si="48"/>
        <v>0</v>
      </c>
      <c r="W308" s="74">
        <f t="shared" si="44"/>
        <v>0</v>
      </c>
      <c r="X308" s="74">
        <f t="shared" si="55"/>
        <v>0</v>
      </c>
      <c r="Y308" s="74">
        <f t="shared" si="55"/>
        <v>0</v>
      </c>
      <c r="Z308" s="74">
        <f t="shared" si="54"/>
        <v>0</v>
      </c>
      <c r="AA308" s="74">
        <f t="shared" si="56"/>
        <v>0</v>
      </c>
      <c r="AB308" s="74">
        <f t="shared" si="58"/>
        <v>0</v>
      </c>
      <c r="AC308" s="74">
        <f t="shared" si="57"/>
        <v>0</v>
      </c>
    </row>
    <row r="309" spans="1:29" ht="14.5" x14ac:dyDescent="0.35">
      <c r="A309" s="88"/>
      <c r="B309" s="88"/>
      <c r="C309" s="88"/>
      <c r="D309" s="256"/>
      <c r="E309" s="256"/>
      <c r="F309" s="89"/>
      <c r="G309" s="187"/>
      <c r="H309" s="136"/>
      <c r="I309" s="137"/>
      <c r="J309" s="192"/>
      <c r="K309" s="68" t="str">
        <f t="shared" si="49"/>
        <v/>
      </c>
      <c r="L309" s="89"/>
      <c r="M309" s="67" t="str">
        <f t="shared" si="45"/>
        <v/>
      </c>
      <c r="N309" s="189" t="str">
        <f t="shared" si="46"/>
        <v/>
      </c>
      <c r="O309" s="151" t="str">
        <f t="shared" si="50"/>
        <v/>
      </c>
      <c r="P309" s="74" t="str">
        <f t="shared" si="52"/>
        <v/>
      </c>
      <c r="Q309" s="74">
        <f t="shared" si="47"/>
        <v>0</v>
      </c>
      <c r="R309" s="73">
        <f t="shared" si="42"/>
        <v>0</v>
      </c>
      <c r="S309" s="73">
        <f t="shared" si="53"/>
        <v>0</v>
      </c>
      <c r="T309" s="74">
        <f t="shared" si="51"/>
        <v>0</v>
      </c>
      <c r="U309" s="74">
        <f t="shared" si="43"/>
        <v>0</v>
      </c>
      <c r="V309" s="195">
        <f t="shared" si="48"/>
        <v>0</v>
      </c>
      <c r="W309" s="74">
        <f t="shared" si="44"/>
        <v>0</v>
      </c>
      <c r="X309" s="74">
        <f t="shared" si="55"/>
        <v>0</v>
      </c>
      <c r="Y309" s="74">
        <f t="shared" si="55"/>
        <v>0</v>
      </c>
      <c r="Z309" s="74">
        <f t="shared" si="54"/>
        <v>0</v>
      </c>
      <c r="AA309" s="74">
        <f t="shared" si="56"/>
        <v>0</v>
      </c>
      <c r="AB309" s="74">
        <f t="shared" si="58"/>
        <v>0</v>
      </c>
      <c r="AC309" s="74">
        <f t="shared" si="57"/>
        <v>0</v>
      </c>
    </row>
    <row r="310" spans="1:29" ht="14.5" x14ac:dyDescent="0.35">
      <c r="A310" s="88"/>
      <c r="B310" s="88"/>
      <c r="C310" s="88"/>
      <c r="D310" s="256"/>
      <c r="E310" s="256"/>
      <c r="F310" s="89"/>
      <c r="G310" s="187"/>
      <c r="H310" s="136"/>
      <c r="I310" s="137"/>
      <c r="J310" s="192"/>
      <c r="K310" s="68" t="str">
        <f t="shared" si="49"/>
        <v/>
      </c>
      <c r="L310" s="89"/>
      <c r="M310" s="67" t="str">
        <f t="shared" si="45"/>
        <v/>
      </c>
      <c r="N310" s="189" t="str">
        <f t="shared" si="46"/>
        <v/>
      </c>
      <c r="O310" s="151" t="str">
        <f t="shared" si="50"/>
        <v/>
      </c>
      <c r="P310" s="74" t="str">
        <f t="shared" si="52"/>
        <v/>
      </c>
      <c r="Q310" s="74">
        <f t="shared" si="47"/>
        <v>0</v>
      </c>
      <c r="R310" s="73">
        <f t="shared" si="42"/>
        <v>0</v>
      </c>
      <c r="S310" s="73">
        <f t="shared" si="53"/>
        <v>0</v>
      </c>
      <c r="T310" s="74">
        <f t="shared" si="51"/>
        <v>0</v>
      </c>
      <c r="U310" s="74">
        <f t="shared" si="43"/>
        <v>0</v>
      </c>
      <c r="V310" s="195">
        <f t="shared" si="48"/>
        <v>0</v>
      </c>
      <c r="W310" s="74">
        <f t="shared" si="44"/>
        <v>0</v>
      </c>
      <c r="X310" s="74">
        <f t="shared" si="55"/>
        <v>0</v>
      </c>
      <c r="Y310" s="74">
        <f t="shared" si="55"/>
        <v>0</v>
      </c>
      <c r="Z310" s="74">
        <f t="shared" si="54"/>
        <v>0</v>
      </c>
      <c r="AA310" s="74">
        <f t="shared" si="56"/>
        <v>0</v>
      </c>
      <c r="AB310" s="74">
        <f t="shared" si="58"/>
        <v>0</v>
      </c>
      <c r="AC310" s="74">
        <f t="shared" si="57"/>
        <v>0</v>
      </c>
    </row>
    <row r="311" spans="1:29" ht="14.5" x14ac:dyDescent="0.35">
      <c r="A311" s="88"/>
      <c r="B311" s="88"/>
      <c r="C311" s="88"/>
      <c r="D311" s="256"/>
      <c r="E311" s="256"/>
      <c r="F311" s="89"/>
      <c r="G311" s="187"/>
      <c r="H311" s="136"/>
      <c r="I311" s="137"/>
      <c r="J311" s="192"/>
      <c r="K311" s="68" t="str">
        <f t="shared" si="49"/>
        <v/>
      </c>
      <c r="L311" s="89"/>
      <c r="M311" s="67" t="str">
        <f t="shared" si="45"/>
        <v/>
      </c>
      <c r="N311" s="189" t="str">
        <f t="shared" si="46"/>
        <v/>
      </c>
      <c r="O311" s="151" t="str">
        <f t="shared" si="50"/>
        <v/>
      </c>
      <c r="P311" s="74" t="str">
        <f t="shared" si="52"/>
        <v/>
      </c>
      <c r="Q311" s="74">
        <f t="shared" si="47"/>
        <v>0</v>
      </c>
      <c r="R311" s="73">
        <f t="shared" si="42"/>
        <v>0</v>
      </c>
      <c r="S311" s="73">
        <f t="shared" si="53"/>
        <v>0</v>
      </c>
      <c r="T311" s="74">
        <f t="shared" si="51"/>
        <v>0</v>
      </c>
      <c r="U311" s="74">
        <f t="shared" si="43"/>
        <v>0</v>
      </c>
      <c r="V311" s="195">
        <f t="shared" si="48"/>
        <v>0</v>
      </c>
      <c r="W311" s="74">
        <f t="shared" si="44"/>
        <v>0</v>
      </c>
      <c r="X311" s="74">
        <f t="shared" si="55"/>
        <v>0</v>
      </c>
      <c r="Y311" s="74">
        <f t="shared" si="55"/>
        <v>0</v>
      </c>
      <c r="Z311" s="74">
        <f t="shared" si="54"/>
        <v>0</v>
      </c>
      <c r="AA311" s="74">
        <f t="shared" si="56"/>
        <v>0</v>
      </c>
      <c r="AB311" s="74">
        <f t="shared" si="58"/>
        <v>0</v>
      </c>
      <c r="AC311" s="74">
        <f t="shared" si="57"/>
        <v>0</v>
      </c>
    </row>
    <row r="312" spans="1:29" ht="14.5" x14ac:dyDescent="0.35">
      <c r="A312" s="88"/>
      <c r="B312" s="88"/>
      <c r="C312" s="88"/>
      <c r="D312" s="256"/>
      <c r="E312" s="256"/>
      <c r="F312" s="89"/>
      <c r="G312" s="187"/>
      <c r="H312" s="136"/>
      <c r="I312" s="137"/>
      <c r="J312" s="192"/>
      <c r="K312" s="68" t="str">
        <f t="shared" si="49"/>
        <v/>
      </c>
      <c r="L312" s="89"/>
      <c r="M312" s="67" t="str">
        <f t="shared" si="45"/>
        <v/>
      </c>
      <c r="N312" s="189" t="str">
        <f t="shared" si="46"/>
        <v/>
      </c>
      <c r="O312" s="151" t="str">
        <f t="shared" si="50"/>
        <v/>
      </c>
      <c r="P312" s="74" t="str">
        <f t="shared" si="52"/>
        <v/>
      </c>
      <c r="Q312" s="74">
        <f t="shared" si="47"/>
        <v>0</v>
      </c>
      <c r="R312" s="73">
        <f t="shared" si="42"/>
        <v>0</v>
      </c>
      <c r="S312" s="73">
        <f t="shared" si="53"/>
        <v>0</v>
      </c>
      <c r="T312" s="74">
        <f t="shared" si="51"/>
        <v>0</v>
      </c>
      <c r="U312" s="74">
        <f t="shared" si="43"/>
        <v>0</v>
      </c>
      <c r="V312" s="195">
        <f t="shared" si="48"/>
        <v>0</v>
      </c>
      <c r="W312" s="74">
        <f t="shared" si="44"/>
        <v>0</v>
      </c>
      <c r="X312" s="74">
        <f t="shared" si="55"/>
        <v>0</v>
      </c>
      <c r="Y312" s="74">
        <f t="shared" si="55"/>
        <v>0</v>
      </c>
      <c r="Z312" s="74">
        <f t="shared" si="54"/>
        <v>0</v>
      </c>
      <c r="AA312" s="74">
        <f t="shared" si="56"/>
        <v>0</v>
      </c>
      <c r="AB312" s="74">
        <f t="shared" si="58"/>
        <v>0</v>
      </c>
      <c r="AC312" s="74">
        <f t="shared" si="57"/>
        <v>0</v>
      </c>
    </row>
    <row r="313" spans="1:29" ht="14.5" x14ac:dyDescent="0.35">
      <c r="A313" s="88"/>
      <c r="B313" s="88"/>
      <c r="C313" s="88"/>
      <c r="D313" s="256"/>
      <c r="E313" s="256"/>
      <c r="F313" s="89"/>
      <c r="G313" s="187"/>
      <c r="H313" s="136"/>
      <c r="I313" s="137"/>
      <c r="J313" s="192"/>
      <c r="K313" s="68" t="str">
        <f t="shared" si="49"/>
        <v/>
      </c>
      <c r="L313" s="89"/>
      <c r="M313" s="67" t="str">
        <f t="shared" si="45"/>
        <v/>
      </c>
      <c r="N313" s="189" t="str">
        <f t="shared" si="46"/>
        <v/>
      </c>
      <c r="O313" s="151" t="str">
        <f t="shared" si="50"/>
        <v/>
      </c>
      <c r="P313" s="74" t="str">
        <f t="shared" si="52"/>
        <v/>
      </c>
      <c r="Q313" s="74">
        <f t="shared" si="47"/>
        <v>0</v>
      </c>
      <c r="R313" s="73">
        <f t="shared" si="42"/>
        <v>0</v>
      </c>
      <c r="S313" s="73">
        <f t="shared" si="53"/>
        <v>0</v>
      </c>
      <c r="T313" s="74">
        <f t="shared" si="51"/>
        <v>0</v>
      </c>
      <c r="U313" s="74">
        <f t="shared" si="43"/>
        <v>0</v>
      </c>
      <c r="V313" s="195">
        <f t="shared" si="48"/>
        <v>0</v>
      </c>
      <c r="W313" s="74">
        <f t="shared" si="44"/>
        <v>0</v>
      </c>
      <c r="X313" s="74">
        <f t="shared" si="55"/>
        <v>0</v>
      </c>
      <c r="Y313" s="74">
        <f t="shared" si="55"/>
        <v>0</v>
      </c>
      <c r="Z313" s="74">
        <f t="shared" si="54"/>
        <v>0</v>
      </c>
      <c r="AA313" s="74">
        <f t="shared" si="56"/>
        <v>0</v>
      </c>
      <c r="AB313" s="74">
        <f t="shared" si="58"/>
        <v>0</v>
      </c>
      <c r="AC313" s="74">
        <f t="shared" si="57"/>
        <v>0</v>
      </c>
    </row>
    <row r="314" spans="1:29" ht="14.5" x14ac:dyDescent="0.35">
      <c r="A314" s="88"/>
      <c r="B314" s="88"/>
      <c r="C314" s="88"/>
      <c r="D314" s="256"/>
      <c r="E314" s="256"/>
      <c r="F314" s="89"/>
      <c r="G314" s="187"/>
      <c r="H314" s="136"/>
      <c r="I314" s="137"/>
      <c r="J314" s="192"/>
      <c r="K314" s="68" t="str">
        <f t="shared" si="49"/>
        <v/>
      </c>
      <c r="L314" s="89"/>
      <c r="M314" s="67" t="str">
        <f t="shared" si="45"/>
        <v/>
      </c>
      <c r="N314" s="189" t="str">
        <f t="shared" si="46"/>
        <v/>
      </c>
      <c r="O314" s="151" t="str">
        <f t="shared" si="50"/>
        <v/>
      </c>
      <c r="P314" s="74" t="str">
        <f t="shared" si="52"/>
        <v/>
      </c>
      <c r="Q314" s="74">
        <f t="shared" si="47"/>
        <v>0</v>
      </c>
      <c r="R314" s="73">
        <f t="shared" si="42"/>
        <v>0</v>
      </c>
      <c r="S314" s="73">
        <f t="shared" si="53"/>
        <v>0</v>
      </c>
      <c r="T314" s="74">
        <f t="shared" si="51"/>
        <v>0</v>
      </c>
      <c r="U314" s="74">
        <f t="shared" si="43"/>
        <v>0</v>
      </c>
      <c r="V314" s="195">
        <f t="shared" si="48"/>
        <v>0</v>
      </c>
      <c r="W314" s="74">
        <f t="shared" si="44"/>
        <v>0</v>
      </c>
      <c r="X314" s="74">
        <f t="shared" si="55"/>
        <v>0</v>
      </c>
      <c r="Y314" s="74">
        <f t="shared" si="55"/>
        <v>0</v>
      </c>
      <c r="Z314" s="74">
        <f t="shared" si="54"/>
        <v>0</v>
      </c>
      <c r="AA314" s="74">
        <f t="shared" si="56"/>
        <v>0</v>
      </c>
      <c r="AB314" s="74">
        <f t="shared" si="58"/>
        <v>0</v>
      </c>
      <c r="AC314" s="74">
        <f t="shared" si="57"/>
        <v>0</v>
      </c>
    </row>
    <row r="315" spans="1:29" ht="14.5" x14ac:dyDescent="0.35">
      <c r="A315" s="88"/>
      <c r="B315" s="88"/>
      <c r="C315" s="88"/>
      <c r="D315" s="256"/>
      <c r="E315" s="256"/>
      <c r="F315" s="89"/>
      <c r="G315" s="187"/>
      <c r="H315" s="136"/>
      <c r="I315" s="137"/>
      <c r="J315" s="192"/>
      <c r="K315" s="68" t="str">
        <f t="shared" si="49"/>
        <v/>
      </c>
      <c r="L315" s="89"/>
      <c r="M315" s="67" t="str">
        <f t="shared" si="45"/>
        <v/>
      </c>
      <c r="N315" s="189" t="str">
        <f t="shared" si="46"/>
        <v/>
      </c>
      <c r="O315" s="151" t="str">
        <f t="shared" si="50"/>
        <v/>
      </c>
      <c r="P315" s="74" t="str">
        <f t="shared" si="52"/>
        <v/>
      </c>
      <c r="Q315" s="74">
        <f t="shared" si="47"/>
        <v>0</v>
      </c>
      <c r="R315" s="73">
        <f t="shared" si="42"/>
        <v>0</v>
      </c>
      <c r="S315" s="73">
        <f t="shared" si="53"/>
        <v>0</v>
      </c>
      <c r="T315" s="74">
        <f t="shared" si="51"/>
        <v>0</v>
      </c>
      <c r="U315" s="74">
        <f t="shared" si="43"/>
        <v>0</v>
      </c>
      <c r="V315" s="195">
        <f t="shared" si="48"/>
        <v>0</v>
      </c>
      <c r="W315" s="74">
        <f t="shared" si="44"/>
        <v>0</v>
      </c>
      <c r="X315" s="74">
        <f t="shared" si="55"/>
        <v>0</v>
      </c>
      <c r="Y315" s="74">
        <f t="shared" si="55"/>
        <v>0</v>
      </c>
      <c r="Z315" s="74">
        <f t="shared" si="54"/>
        <v>0</v>
      </c>
      <c r="AA315" s="74">
        <f t="shared" si="56"/>
        <v>0</v>
      </c>
      <c r="AB315" s="74">
        <f t="shared" si="58"/>
        <v>0</v>
      </c>
      <c r="AC315" s="74">
        <f t="shared" si="57"/>
        <v>0</v>
      </c>
    </row>
    <row r="316" spans="1:29" ht="14.5" x14ac:dyDescent="0.35">
      <c r="A316" s="88"/>
      <c r="B316" s="88"/>
      <c r="C316" s="88"/>
      <c r="D316" s="256"/>
      <c r="E316" s="256"/>
      <c r="F316" s="89"/>
      <c r="G316" s="187"/>
      <c r="H316" s="136"/>
      <c r="I316" s="137"/>
      <c r="J316" s="192"/>
      <c r="K316" s="68" t="str">
        <f t="shared" si="49"/>
        <v/>
      </c>
      <c r="L316" s="89"/>
      <c r="M316" s="67" t="str">
        <f t="shared" si="45"/>
        <v/>
      </c>
      <c r="N316" s="189" t="str">
        <f t="shared" si="46"/>
        <v/>
      </c>
      <c r="O316" s="151" t="str">
        <f t="shared" si="50"/>
        <v/>
      </c>
      <c r="P316" s="74" t="str">
        <f t="shared" si="52"/>
        <v/>
      </c>
      <c r="Q316" s="74">
        <f t="shared" si="47"/>
        <v>0</v>
      </c>
      <c r="R316" s="73">
        <f t="shared" si="42"/>
        <v>0</v>
      </c>
      <c r="S316" s="73">
        <f t="shared" si="53"/>
        <v>0</v>
      </c>
      <c r="T316" s="74">
        <f t="shared" si="51"/>
        <v>0</v>
      </c>
      <c r="U316" s="74">
        <f t="shared" si="43"/>
        <v>0</v>
      </c>
      <c r="V316" s="195">
        <f t="shared" si="48"/>
        <v>0</v>
      </c>
      <c r="W316" s="74">
        <f t="shared" si="44"/>
        <v>0</v>
      </c>
      <c r="X316" s="74">
        <f t="shared" si="55"/>
        <v>0</v>
      </c>
      <c r="Y316" s="74">
        <f t="shared" si="55"/>
        <v>0</v>
      </c>
      <c r="Z316" s="74">
        <f t="shared" si="54"/>
        <v>0</v>
      </c>
      <c r="AA316" s="74">
        <f t="shared" si="56"/>
        <v>0</v>
      </c>
      <c r="AB316" s="74">
        <f t="shared" si="58"/>
        <v>0</v>
      </c>
      <c r="AC316" s="74">
        <f t="shared" si="57"/>
        <v>0</v>
      </c>
    </row>
    <row r="317" spans="1:29" ht="14.5" x14ac:dyDescent="0.35">
      <c r="A317" s="88"/>
      <c r="B317" s="88"/>
      <c r="C317" s="88"/>
      <c r="D317" s="256"/>
      <c r="E317" s="256"/>
      <c r="F317" s="89"/>
      <c r="G317" s="187"/>
      <c r="H317" s="136"/>
      <c r="I317" s="137"/>
      <c r="J317" s="192"/>
      <c r="K317" s="68" t="str">
        <f t="shared" si="49"/>
        <v/>
      </c>
      <c r="L317" s="89"/>
      <c r="M317" s="67" t="str">
        <f t="shared" si="45"/>
        <v/>
      </c>
      <c r="N317" s="189" t="str">
        <f t="shared" si="46"/>
        <v/>
      </c>
      <c r="O317" s="151" t="str">
        <f t="shared" si="50"/>
        <v/>
      </c>
      <c r="P317" s="74" t="str">
        <f t="shared" si="52"/>
        <v/>
      </c>
      <c r="Q317" s="74">
        <f t="shared" si="47"/>
        <v>0</v>
      </c>
      <c r="R317" s="73">
        <f t="shared" si="42"/>
        <v>0</v>
      </c>
      <c r="S317" s="73">
        <f t="shared" si="53"/>
        <v>0</v>
      </c>
      <c r="T317" s="74">
        <f t="shared" si="51"/>
        <v>0</v>
      </c>
      <c r="U317" s="74">
        <f t="shared" si="43"/>
        <v>0</v>
      </c>
      <c r="V317" s="195">
        <f t="shared" si="48"/>
        <v>0</v>
      </c>
      <c r="W317" s="74">
        <f t="shared" si="44"/>
        <v>0</v>
      </c>
      <c r="X317" s="74">
        <f t="shared" si="55"/>
        <v>0</v>
      </c>
      <c r="Y317" s="74">
        <f t="shared" si="55"/>
        <v>0</v>
      </c>
      <c r="Z317" s="74">
        <f t="shared" si="54"/>
        <v>0</v>
      </c>
      <c r="AA317" s="74">
        <f t="shared" si="56"/>
        <v>0</v>
      </c>
      <c r="AB317" s="74">
        <f t="shared" si="58"/>
        <v>0</v>
      </c>
      <c r="AC317" s="74">
        <f t="shared" si="57"/>
        <v>0</v>
      </c>
    </row>
    <row r="318" spans="1:29" ht="14.5" x14ac:dyDescent="0.35">
      <c r="A318" s="88"/>
      <c r="B318" s="88"/>
      <c r="C318" s="88"/>
      <c r="D318" s="256"/>
      <c r="E318" s="256"/>
      <c r="F318" s="89"/>
      <c r="G318" s="187"/>
      <c r="H318" s="136"/>
      <c r="I318" s="137"/>
      <c r="J318" s="192"/>
      <c r="K318" s="68" t="str">
        <f t="shared" si="49"/>
        <v/>
      </c>
      <c r="L318" s="89"/>
      <c r="M318" s="67" t="str">
        <f t="shared" si="45"/>
        <v/>
      </c>
      <c r="N318" s="189" t="str">
        <f t="shared" si="46"/>
        <v/>
      </c>
      <c r="O318" s="151" t="str">
        <f t="shared" si="50"/>
        <v/>
      </c>
      <c r="P318" s="74" t="str">
        <f t="shared" si="52"/>
        <v/>
      </c>
      <c r="Q318" s="74">
        <f t="shared" si="47"/>
        <v>0</v>
      </c>
      <c r="R318" s="73">
        <f t="shared" si="42"/>
        <v>0</v>
      </c>
      <c r="S318" s="73">
        <f t="shared" si="53"/>
        <v>0</v>
      </c>
      <c r="T318" s="74">
        <f t="shared" si="51"/>
        <v>0</v>
      </c>
      <c r="U318" s="74">
        <f t="shared" si="43"/>
        <v>0</v>
      </c>
      <c r="V318" s="195">
        <f t="shared" si="48"/>
        <v>0</v>
      </c>
      <c r="W318" s="74">
        <f t="shared" si="44"/>
        <v>0</v>
      </c>
      <c r="X318" s="74">
        <f t="shared" si="55"/>
        <v>0</v>
      </c>
      <c r="Y318" s="74">
        <f t="shared" si="55"/>
        <v>0</v>
      </c>
      <c r="Z318" s="74">
        <f t="shared" si="54"/>
        <v>0</v>
      </c>
      <c r="AA318" s="74">
        <f t="shared" si="56"/>
        <v>0</v>
      </c>
      <c r="AB318" s="74">
        <f t="shared" si="58"/>
        <v>0</v>
      </c>
      <c r="AC318" s="74">
        <f t="shared" si="57"/>
        <v>0</v>
      </c>
    </row>
    <row r="319" spans="1:29" ht="14.5" x14ac:dyDescent="0.35">
      <c r="A319" s="88"/>
      <c r="B319" s="88"/>
      <c r="C319" s="88"/>
      <c r="D319" s="256"/>
      <c r="E319" s="256"/>
      <c r="F319" s="89"/>
      <c r="G319" s="187"/>
      <c r="H319" s="136"/>
      <c r="I319" s="137"/>
      <c r="J319" s="192"/>
      <c r="K319" s="68" t="str">
        <f t="shared" si="49"/>
        <v/>
      </c>
      <c r="L319" s="89"/>
      <c r="M319" s="67" t="str">
        <f t="shared" si="45"/>
        <v/>
      </c>
      <c r="N319" s="189" t="str">
        <f t="shared" si="46"/>
        <v/>
      </c>
      <c r="O319" s="151" t="str">
        <f t="shared" si="50"/>
        <v/>
      </c>
      <c r="P319" s="74" t="str">
        <f t="shared" si="52"/>
        <v/>
      </c>
      <c r="Q319" s="74">
        <f t="shared" si="47"/>
        <v>0</v>
      </c>
      <c r="R319" s="73">
        <f t="shared" si="42"/>
        <v>0</v>
      </c>
      <c r="S319" s="73">
        <f t="shared" si="53"/>
        <v>0</v>
      </c>
      <c r="T319" s="74">
        <f t="shared" si="51"/>
        <v>0</v>
      </c>
      <c r="U319" s="74">
        <f t="shared" si="43"/>
        <v>0</v>
      </c>
      <c r="V319" s="195">
        <f t="shared" si="48"/>
        <v>0</v>
      </c>
      <c r="W319" s="74">
        <f t="shared" si="44"/>
        <v>0</v>
      </c>
      <c r="X319" s="74">
        <f t="shared" si="55"/>
        <v>0</v>
      </c>
      <c r="Y319" s="74">
        <f t="shared" si="55"/>
        <v>0</v>
      </c>
      <c r="Z319" s="74">
        <f t="shared" si="54"/>
        <v>0</v>
      </c>
      <c r="AA319" s="74">
        <f t="shared" si="56"/>
        <v>0</v>
      </c>
      <c r="AB319" s="74">
        <f t="shared" si="58"/>
        <v>0</v>
      </c>
      <c r="AC319" s="74">
        <f t="shared" si="57"/>
        <v>0</v>
      </c>
    </row>
    <row r="320" spans="1:29" ht="14.5" x14ac:dyDescent="0.35">
      <c r="A320" s="88"/>
      <c r="B320" s="88"/>
      <c r="C320" s="88"/>
      <c r="D320" s="256"/>
      <c r="E320" s="256"/>
      <c r="F320" s="89"/>
      <c r="G320" s="187"/>
      <c r="H320" s="136"/>
      <c r="I320" s="137"/>
      <c r="J320" s="192"/>
      <c r="K320" s="68" t="str">
        <f t="shared" si="49"/>
        <v/>
      </c>
      <c r="L320" s="89"/>
      <c r="M320" s="67" t="str">
        <f t="shared" si="45"/>
        <v/>
      </c>
      <c r="N320" s="189" t="str">
        <f t="shared" si="46"/>
        <v/>
      </c>
      <c r="O320" s="151" t="str">
        <f t="shared" si="50"/>
        <v/>
      </c>
      <c r="P320" s="74" t="str">
        <f t="shared" si="52"/>
        <v/>
      </c>
      <c r="Q320" s="74">
        <f t="shared" si="47"/>
        <v>0</v>
      </c>
      <c r="R320" s="73">
        <f t="shared" si="42"/>
        <v>0</v>
      </c>
      <c r="S320" s="73">
        <f t="shared" si="53"/>
        <v>0</v>
      </c>
      <c r="T320" s="74">
        <f t="shared" si="51"/>
        <v>0</v>
      </c>
      <c r="U320" s="74">
        <f t="shared" si="43"/>
        <v>0</v>
      </c>
      <c r="V320" s="195">
        <f t="shared" si="48"/>
        <v>0</v>
      </c>
      <c r="W320" s="74">
        <f t="shared" si="44"/>
        <v>0</v>
      </c>
      <c r="X320" s="74">
        <f t="shared" si="55"/>
        <v>0</v>
      </c>
      <c r="Y320" s="74">
        <f t="shared" si="55"/>
        <v>0</v>
      </c>
      <c r="Z320" s="74">
        <f t="shared" si="54"/>
        <v>0</v>
      </c>
      <c r="AA320" s="74">
        <f t="shared" si="56"/>
        <v>0</v>
      </c>
      <c r="AB320" s="74">
        <f t="shared" si="58"/>
        <v>0</v>
      </c>
      <c r="AC320" s="74">
        <f t="shared" si="57"/>
        <v>0</v>
      </c>
    </row>
    <row r="321" spans="1:29" ht="14.5" x14ac:dyDescent="0.35">
      <c r="A321" s="88"/>
      <c r="B321" s="88"/>
      <c r="C321" s="88"/>
      <c r="D321" s="256"/>
      <c r="E321" s="256"/>
      <c r="F321" s="89"/>
      <c r="G321" s="187"/>
      <c r="H321" s="136"/>
      <c r="I321" s="137"/>
      <c r="J321" s="192"/>
      <c r="K321" s="68" t="str">
        <f t="shared" si="49"/>
        <v/>
      </c>
      <c r="L321" s="89"/>
      <c r="M321" s="67" t="str">
        <f t="shared" si="45"/>
        <v/>
      </c>
      <c r="N321" s="189" t="str">
        <f t="shared" si="46"/>
        <v/>
      </c>
      <c r="O321" s="151" t="str">
        <f t="shared" si="50"/>
        <v/>
      </c>
      <c r="P321" s="74" t="str">
        <f t="shared" si="52"/>
        <v/>
      </c>
      <c r="Q321" s="74">
        <f t="shared" si="47"/>
        <v>0</v>
      </c>
      <c r="R321" s="73">
        <f t="shared" si="42"/>
        <v>0</v>
      </c>
      <c r="S321" s="73">
        <f t="shared" si="53"/>
        <v>0</v>
      </c>
      <c r="T321" s="74">
        <f t="shared" si="51"/>
        <v>0</v>
      </c>
      <c r="U321" s="74">
        <f t="shared" si="43"/>
        <v>0</v>
      </c>
      <c r="V321" s="195">
        <f t="shared" si="48"/>
        <v>0</v>
      </c>
      <c r="W321" s="74">
        <f t="shared" si="44"/>
        <v>0</v>
      </c>
      <c r="X321" s="74">
        <f t="shared" si="55"/>
        <v>0</v>
      </c>
      <c r="Y321" s="74">
        <f t="shared" si="55"/>
        <v>0</v>
      </c>
      <c r="Z321" s="74">
        <f t="shared" si="54"/>
        <v>0</v>
      </c>
      <c r="AA321" s="74">
        <f t="shared" si="56"/>
        <v>0</v>
      </c>
      <c r="AB321" s="74">
        <f t="shared" si="58"/>
        <v>0</v>
      </c>
      <c r="AC321" s="74">
        <f t="shared" si="57"/>
        <v>0</v>
      </c>
    </row>
    <row r="322" spans="1:29" ht="14.5" x14ac:dyDescent="0.35">
      <c r="A322" s="88"/>
      <c r="B322" s="88"/>
      <c r="C322" s="88"/>
      <c r="D322" s="256"/>
      <c r="E322" s="256"/>
      <c r="F322" s="89"/>
      <c r="G322" s="187"/>
      <c r="H322" s="136"/>
      <c r="I322" s="137"/>
      <c r="J322" s="192"/>
      <c r="K322" s="68" t="str">
        <f t="shared" si="49"/>
        <v/>
      </c>
      <c r="L322" s="89"/>
      <c r="M322" s="67" t="str">
        <f t="shared" si="45"/>
        <v/>
      </c>
      <c r="N322" s="189" t="str">
        <f t="shared" si="46"/>
        <v/>
      </c>
      <c r="O322" s="151" t="str">
        <f t="shared" si="50"/>
        <v/>
      </c>
      <c r="P322" s="74" t="str">
        <f t="shared" si="52"/>
        <v/>
      </c>
      <c r="Q322" s="74">
        <f t="shared" si="47"/>
        <v>0</v>
      </c>
      <c r="R322" s="73">
        <f t="shared" si="42"/>
        <v>0</v>
      </c>
      <c r="S322" s="73">
        <f t="shared" si="53"/>
        <v>0</v>
      </c>
      <c r="T322" s="74">
        <f t="shared" si="51"/>
        <v>0</v>
      </c>
      <c r="U322" s="74">
        <f t="shared" si="43"/>
        <v>0</v>
      </c>
      <c r="V322" s="195">
        <f t="shared" si="48"/>
        <v>0</v>
      </c>
      <c r="W322" s="74">
        <f t="shared" si="44"/>
        <v>0</v>
      </c>
      <c r="X322" s="74">
        <f t="shared" si="55"/>
        <v>0</v>
      </c>
      <c r="Y322" s="74">
        <f t="shared" si="55"/>
        <v>0</v>
      </c>
      <c r="Z322" s="74">
        <f t="shared" si="54"/>
        <v>0</v>
      </c>
      <c r="AA322" s="74">
        <f t="shared" si="56"/>
        <v>0</v>
      </c>
      <c r="AB322" s="74">
        <f t="shared" si="58"/>
        <v>0</v>
      </c>
      <c r="AC322" s="74">
        <f t="shared" si="57"/>
        <v>0</v>
      </c>
    </row>
    <row r="323" spans="1:29" ht="14.5" x14ac:dyDescent="0.35">
      <c r="A323" s="88"/>
      <c r="B323" s="88"/>
      <c r="C323" s="88"/>
      <c r="D323" s="256"/>
      <c r="E323" s="256"/>
      <c r="F323" s="89"/>
      <c r="G323" s="187"/>
      <c r="H323" s="136"/>
      <c r="I323" s="137"/>
      <c r="J323" s="192"/>
      <c r="K323" s="68" t="str">
        <f t="shared" si="49"/>
        <v/>
      </c>
      <c r="L323" s="89"/>
      <c r="M323" s="67" t="str">
        <f t="shared" si="45"/>
        <v/>
      </c>
      <c r="N323" s="189" t="str">
        <f t="shared" si="46"/>
        <v/>
      </c>
      <c r="O323" s="151" t="str">
        <f t="shared" si="50"/>
        <v/>
      </c>
      <c r="P323" s="74" t="str">
        <f t="shared" si="52"/>
        <v/>
      </c>
      <c r="Q323" s="74">
        <f t="shared" si="47"/>
        <v>0</v>
      </c>
      <c r="R323" s="73">
        <f t="shared" si="42"/>
        <v>0</v>
      </c>
      <c r="S323" s="73">
        <f t="shared" si="53"/>
        <v>0</v>
      </c>
      <c r="T323" s="74">
        <f t="shared" si="51"/>
        <v>0</v>
      </c>
      <c r="U323" s="74">
        <f t="shared" si="43"/>
        <v>0</v>
      </c>
      <c r="V323" s="195">
        <f t="shared" si="48"/>
        <v>0</v>
      </c>
      <c r="W323" s="74">
        <f t="shared" si="44"/>
        <v>0</v>
      </c>
      <c r="X323" s="74">
        <f t="shared" si="55"/>
        <v>0</v>
      </c>
      <c r="Y323" s="74">
        <f t="shared" si="55"/>
        <v>0</v>
      </c>
      <c r="Z323" s="74">
        <f t="shared" si="54"/>
        <v>0</v>
      </c>
      <c r="AA323" s="74">
        <f t="shared" si="56"/>
        <v>0</v>
      </c>
      <c r="AB323" s="74">
        <f t="shared" si="58"/>
        <v>0</v>
      </c>
      <c r="AC323" s="74">
        <f t="shared" si="57"/>
        <v>0</v>
      </c>
    </row>
    <row r="324" spans="1:29" ht="14.5" x14ac:dyDescent="0.35">
      <c r="A324" s="88"/>
      <c r="B324" s="88"/>
      <c r="C324" s="88"/>
      <c r="D324" s="256"/>
      <c r="E324" s="256"/>
      <c r="F324" s="89"/>
      <c r="G324" s="187"/>
      <c r="H324" s="136"/>
      <c r="I324" s="137"/>
      <c r="J324" s="192"/>
      <c r="K324" s="68" t="str">
        <f t="shared" si="49"/>
        <v/>
      </c>
      <c r="L324" s="89"/>
      <c r="M324" s="67" t="str">
        <f t="shared" si="45"/>
        <v/>
      </c>
      <c r="N324" s="189" t="str">
        <f t="shared" si="46"/>
        <v/>
      </c>
      <c r="O324" s="151" t="str">
        <f t="shared" si="50"/>
        <v/>
      </c>
      <c r="P324" s="74" t="str">
        <f t="shared" si="52"/>
        <v/>
      </c>
      <c r="Q324" s="74">
        <f t="shared" si="47"/>
        <v>0</v>
      </c>
      <c r="R324" s="73">
        <f t="shared" ref="R324:R379" si="59">IF(I324&gt;H324,1,0)</f>
        <v>0</v>
      </c>
      <c r="S324" s="73">
        <f t="shared" si="53"/>
        <v>0</v>
      </c>
      <c r="T324" s="74">
        <f t="shared" si="51"/>
        <v>0</v>
      </c>
      <c r="U324" s="74">
        <f t="shared" ref="U324:U379" si="60">IF(AND(I324&lt;1,L324&gt;0),1,0)</f>
        <v>0</v>
      </c>
      <c r="V324" s="195">
        <f t="shared" si="48"/>
        <v>0</v>
      </c>
      <c r="W324" s="74">
        <f t="shared" ref="W324:W379" si="61">IF(G324&gt;1,1,0)</f>
        <v>0</v>
      </c>
      <c r="X324" s="74">
        <f t="shared" si="55"/>
        <v>0</v>
      </c>
      <c r="Y324" s="74">
        <f t="shared" si="55"/>
        <v>0</v>
      </c>
      <c r="Z324" s="74">
        <f t="shared" si="54"/>
        <v>0</v>
      </c>
      <c r="AA324" s="74">
        <f t="shared" si="56"/>
        <v>0</v>
      </c>
      <c r="AB324" s="74">
        <f t="shared" si="58"/>
        <v>0</v>
      </c>
      <c r="AC324" s="74">
        <f t="shared" si="57"/>
        <v>0</v>
      </c>
    </row>
    <row r="325" spans="1:29" ht="14.5" x14ac:dyDescent="0.35">
      <c r="A325" s="88"/>
      <c r="B325" s="88"/>
      <c r="C325" s="88"/>
      <c r="D325" s="256"/>
      <c r="E325" s="256"/>
      <c r="F325" s="89"/>
      <c r="G325" s="187"/>
      <c r="H325" s="136"/>
      <c r="I325" s="137"/>
      <c r="J325" s="192"/>
      <c r="K325" s="68" t="str">
        <f t="shared" si="49"/>
        <v/>
      </c>
      <c r="L325" s="89"/>
      <c r="M325" s="67" t="str">
        <f t="shared" ref="M325:M379" si="62">IF(F325*G325&gt;0,+F325/G325,"")</f>
        <v/>
      </c>
      <c r="N325" s="189" t="str">
        <f t="shared" ref="N325:N379" si="63">IF(F325*G325&gt;0,+H325*J325,"")</f>
        <v/>
      </c>
      <c r="O325" s="151" t="str">
        <f t="shared" si="50"/>
        <v/>
      </c>
      <c r="P325" s="74" t="str">
        <f t="shared" si="52"/>
        <v/>
      </c>
      <c r="Q325" s="74">
        <f t="shared" ref="Q325:Q379" si="64">IF(F325=0,0,IF(F325&gt;12350,1,0))</f>
        <v>0</v>
      </c>
      <c r="R325" s="73">
        <f t="shared" si="59"/>
        <v>0</v>
      </c>
      <c r="S325" s="73">
        <f t="shared" si="53"/>
        <v>0</v>
      </c>
      <c r="T325" s="74">
        <f t="shared" si="51"/>
        <v>0</v>
      </c>
      <c r="U325" s="74">
        <f t="shared" si="60"/>
        <v>0</v>
      </c>
      <c r="V325" s="195">
        <f t="shared" ref="V325:V379" si="65">IF(AND(ISBLANK(A325),ISBLANK(F325),ISBLANK(G325),ISBLANK(H325),ISBLANK(I325),ISBLANK(J325),ISBLANK(L325)),0,IF(ISBLANK(B325),1,0))</f>
        <v>0</v>
      </c>
      <c r="W325" s="74">
        <f t="shared" si="61"/>
        <v>0</v>
      </c>
      <c r="X325" s="74">
        <f t="shared" si="55"/>
        <v>0</v>
      </c>
      <c r="Y325" s="74">
        <f t="shared" si="55"/>
        <v>0</v>
      </c>
      <c r="Z325" s="74">
        <f t="shared" si="54"/>
        <v>0</v>
      </c>
      <c r="AA325" s="74">
        <f t="shared" si="56"/>
        <v>0</v>
      </c>
      <c r="AB325" s="74">
        <f t="shared" si="58"/>
        <v>0</v>
      </c>
      <c r="AC325" s="74">
        <f t="shared" si="57"/>
        <v>0</v>
      </c>
    </row>
    <row r="326" spans="1:29" ht="14.5" x14ac:dyDescent="0.35">
      <c r="A326" s="88"/>
      <c r="B326" s="88"/>
      <c r="C326" s="88"/>
      <c r="D326" s="256"/>
      <c r="E326" s="256"/>
      <c r="F326" s="89"/>
      <c r="G326" s="187"/>
      <c r="H326" s="136"/>
      <c r="I326" s="137"/>
      <c r="J326" s="192"/>
      <c r="K326" s="68" t="str">
        <f t="shared" ref="K326:K379" si="66">IF($B$4="","",IF(W326&lt;&gt;0,"",IF(F326*G326&gt;0,ROUND(+J326/5*$G$5*H326*G326,2),"")))</f>
        <v/>
      </c>
      <c r="L326" s="89"/>
      <c r="M326" s="67" t="str">
        <f t="shared" si="62"/>
        <v/>
      </c>
      <c r="N326" s="189" t="str">
        <f t="shared" si="63"/>
        <v/>
      </c>
      <c r="O326" s="151" t="str">
        <f t="shared" ref="O326:O379" si="67">IF(AND(F326&gt;0,W326=0),IF(G326&gt;0,+H326*F326,F326)/$G$4*$G$5,"")</f>
        <v/>
      </c>
      <c r="P326" s="74" t="str">
        <f t="shared" si="52"/>
        <v/>
      </c>
      <c r="Q326" s="74">
        <f t="shared" si="64"/>
        <v>0</v>
      </c>
      <c r="R326" s="73">
        <f t="shared" si="59"/>
        <v>0</v>
      </c>
      <c r="S326" s="73">
        <f t="shared" si="53"/>
        <v>0</v>
      </c>
      <c r="T326" s="74">
        <f t="shared" ref="T326:T379" si="68">IF(AND(F326&gt;0,K326&lt;&gt;""),IF(OR(K326="",L326&gt;K326),1,0),0)</f>
        <v>0</v>
      </c>
      <c r="U326" s="74">
        <f t="shared" si="60"/>
        <v>0</v>
      </c>
      <c r="V326" s="195">
        <f t="shared" si="65"/>
        <v>0</v>
      </c>
      <c r="W326" s="74">
        <f t="shared" si="61"/>
        <v>0</v>
      </c>
      <c r="X326" s="74">
        <f t="shared" si="55"/>
        <v>0</v>
      </c>
      <c r="Y326" s="74">
        <f t="shared" si="55"/>
        <v>0</v>
      </c>
      <c r="Z326" s="74">
        <f t="shared" si="54"/>
        <v>0</v>
      </c>
      <c r="AA326" s="74">
        <f t="shared" si="56"/>
        <v>0</v>
      </c>
      <c r="AB326" s="74">
        <f t="shared" si="58"/>
        <v>0</v>
      </c>
      <c r="AC326" s="74">
        <f t="shared" si="57"/>
        <v>0</v>
      </c>
    </row>
    <row r="327" spans="1:29" ht="14.5" x14ac:dyDescent="0.35">
      <c r="A327" s="88"/>
      <c r="B327" s="88"/>
      <c r="C327" s="88"/>
      <c r="D327" s="256"/>
      <c r="E327" s="256"/>
      <c r="F327" s="89"/>
      <c r="G327" s="187"/>
      <c r="H327" s="136"/>
      <c r="I327" s="137"/>
      <c r="J327" s="192"/>
      <c r="K327" s="68" t="str">
        <f t="shared" si="66"/>
        <v/>
      </c>
      <c r="L327" s="89"/>
      <c r="M327" s="67" t="str">
        <f t="shared" si="62"/>
        <v/>
      </c>
      <c r="N327" s="189" t="str">
        <f t="shared" si="63"/>
        <v/>
      </c>
      <c r="O327" s="151" t="str">
        <f t="shared" si="67"/>
        <v/>
      </c>
      <c r="P327" s="74" t="str">
        <f t="shared" si="52"/>
        <v/>
      </c>
      <c r="Q327" s="74">
        <f t="shared" si="64"/>
        <v>0</v>
      </c>
      <c r="R327" s="73">
        <f t="shared" si="59"/>
        <v>0</v>
      </c>
      <c r="S327" s="73">
        <f t="shared" si="53"/>
        <v>0</v>
      </c>
      <c r="T327" s="74">
        <f t="shared" si="68"/>
        <v>0</v>
      </c>
      <c r="U327" s="74">
        <f t="shared" si="60"/>
        <v>0</v>
      </c>
      <c r="V327" s="195">
        <f t="shared" si="65"/>
        <v>0</v>
      </c>
      <c r="W327" s="74">
        <f t="shared" si="61"/>
        <v>0</v>
      </c>
      <c r="X327" s="74">
        <f t="shared" si="55"/>
        <v>0</v>
      </c>
      <c r="Y327" s="74">
        <f t="shared" si="55"/>
        <v>0</v>
      </c>
      <c r="Z327" s="74">
        <f t="shared" si="54"/>
        <v>0</v>
      </c>
      <c r="AA327" s="74">
        <f t="shared" si="56"/>
        <v>0</v>
      </c>
      <c r="AB327" s="74">
        <f t="shared" si="58"/>
        <v>0</v>
      </c>
      <c r="AC327" s="74">
        <f t="shared" si="57"/>
        <v>0</v>
      </c>
    </row>
    <row r="328" spans="1:29" ht="14.5" x14ac:dyDescent="0.35">
      <c r="A328" s="88"/>
      <c r="B328" s="88"/>
      <c r="C328" s="88"/>
      <c r="D328" s="256"/>
      <c r="E328" s="256"/>
      <c r="F328" s="89"/>
      <c r="G328" s="187"/>
      <c r="H328" s="136"/>
      <c r="I328" s="137"/>
      <c r="J328" s="192"/>
      <c r="K328" s="68" t="str">
        <f t="shared" si="66"/>
        <v/>
      </c>
      <c r="L328" s="89"/>
      <c r="M328" s="67" t="str">
        <f t="shared" si="62"/>
        <v/>
      </c>
      <c r="N328" s="189" t="str">
        <f t="shared" si="63"/>
        <v/>
      </c>
      <c r="O328" s="151" t="str">
        <f t="shared" si="67"/>
        <v/>
      </c>
      <c r="P328" s="74" t="str">
        <f t="shared" ref="P328:P379" si="69">IF(F328&gt;0,IF(M328&lt;=3470,$A$382,IF(M328&gt;=4340,$A$384,$A$383)),"")</f>
        <v/>
      </c>
      <c r="Q328" s="74">
        <f t="shared" si="64"/>
        <v>0</v>
      </c>
      <c r="R328" s="73">
        <f t="shared" si="59"/>
        <v>0</v>
      </c>
      <c r="S328" s="73">
        <f t="shared" ref="S328:S379" si="70">IF(AND(P328=$A$383,ISBLANK(J328)),1,0)</f>
        <v>0</v>
      </c>
      <c r="T328" s="74">
        <f t="shared" si="68"/>
        <v>0</v>
      </c>
      <c r="U328" s="74">
        <f t="shared" si="60"/>
        <v>0</v>
      </c>
      <c r="V328" s="195">
        <f t="shared" si="65"/>
        <v>0</v>
      </c>
      <c r="W328" s="74">
        <f t="shared" si="61"/>
        <v>0</v>
      </c>
      <c r="X328" s="74">
        <f t="shared" si="55"/>
        <v>0</v>
      </c>
      <c r="Y328" s="74">
        <f t="shared" si="55"/>
        <v>0</v>
      </c>
      <c r="Z328" s="74">
        <f t="shared" si="54"/>
        <v>0</v>
      </c>
      <c r="AA328" s="74">
        <f t="shared" si="56"/>
        <v>0</v>
      </c>
      <c r="AB328" s="74">
        <f t="shared" si="58"/>
        <v>0</v>
      </c>
      <c r="AC328" s="74">
        <f t="shared" si="57"/>
        <v>0</v>
      </c>
    </row>
    <row r="329" spans="1:29" ht="14.5" x14ac:dyDescent="0.35">
      <c r="A329" s="88"/>
      <c r="B329" s="88"/>
      <c r="C329" s="88"/>
      <c r="D329" s="256"/>
      <c r="E329" s="256"/>
      <c r="F329" s="89"/>
      <c r="G329" s="187"/>
      <c r="H329" s="136"/>
      <c r="I329" s="137"/>
      <c r="J329" s="192"/>
      <c r="K329" s="68" t="str">
        <f t="shared" si="66"/>
        <v/>
      </c>
      <c r="L329" s="89"/>
      <c r="M329" s="67" t="str">
        <f t="shared" si="62"/>
        <v/>
      </c>
      <c r="N329" s="189" t="str">
        <f t="shared" si="63"/>
        <v/>
      </c>
      <c r="O329" s="151" t="str">
        <f t="shared" si="67"/>
        <v/>
      </c>
      <c r="P329" s="74" t="str">
        <f t="shared" si="69"/>
        <v/>
      </c>
      <c r="Q329" s="74">
        <f t="shared" si="64"/>
        <v>0</v>
      </c>
      <c r="R329" s="73">
        <f t="shared" si="59"/>
        <v>0</v>
      </c>
      <c r="S329" s="73">
        <f t="shared" si="70"/>
        <v>0</v>
      </c>
      <c r="T329" s="74">
        <f t="shared" si="68"/>
        <v>0</v>
      </c>
      <c r="U329" s="74">
        <f t="shared" si="60"/>
        <v>0</v>
      </c>
      <c r="V329" s="195">
        <f t="shared" si="65"/>
        <v>0</v>
      </c>
      <c r="W329" s="74">
        <f t="shared" si="61"/>
        <v>0</v>
      </c>
      <c r="X329" s="74">
        <f t="shared" si="55"/>
        <v>0</v>
      </c>
      <c r="Y329" s="74">
        <f t="shared" si="55"/>
        <v>0</v>
      </c>
      <c r="Z329" s="74">
        <f t="shared" si="54"/>
        <v>0</v>
      </c>
      <c r="AA329" s="74">
        <f t="shared" si="56"/>
        <v>0</v>
      </c>
      <c r="AB329" s="74">
        <f t="shared" si="58"/>
        <v>0</v>
      </c>
      <c r="AC329" s="74">
        <f t="shared" si="57"/>
        <v>0</v>
      </c>
    </row>
    <row r="330" spans="1:29" ht="14.5" x14ac:dyDescent="0.35">
      <c r="A330" s="88"/>
      <c r="B330" s="88"/>
      <c r="C330" s="88"/>
      <c r="D330" s="256"/>
      <c r="E330" s="256"/>
      <c r="F330" s="89"/>
      <c r="G330" s="187"/>
      <c r="H330" s="136"/>
      <c r="I330" s="137"/>
      <c r="J330" s="192"/>
      <c r="K330" s="68" t="str">
        <f t="shared" si="66"/>
        <v/>
      </c>
      <c r="L330" s="89"/>
      <c r="M330" s="67" t="str">
        <f t="shared" si="62"/>
        <v/>
      </c>
      <c r="N330" s="189" t="str">
        <f t="shared" si="63"/>
        <v/>
      </c>
      <c r="O330" s="151" t="str">
        <f t="shared" si="67"/>
        <v/>
      </c>
      <c r="P330" s="74" t="str">
        <f t="shared" si="69"/>
        <v/>
      </c>
      <c r="Q330" s="74">
        <f t="shared" si="64"/>
        <v>0</v>
      </c>
      <c r="R330" s="73">
        <f t="shared" si="59"/>
        <v>0</v>
      </c>
      <c r="S330" s="73">
        <f t="shared" si="70"/>
        <v>0</v>
      </c>
      <c r="T330" s="74">
        <f t="shared" si="68"/>
        <v>0</v>
      </c>
      <c r="U330" s="74">
        <f t="shared" si="60"/>
        <v>0</v>
      </c>
      <c r="V330" s="195">
        <f t="shared" si="65"/>
        <v>0</v>
      </c>
      <c r="W330" s="74">
        <f t="shared" si="61"/>
        <v>0</v>
      </c>
      <c r="X330" s="74">
        <f t="shared" si="55"/>
        <v>0</v>
      </c>
      <c r="Y330" s="74">
        <f t="shared" si="55"/>
        <v>0</v>
      </c>
      <c r="Z330" s="74">
        <f t="shared" ref="Z330:Z379" si="71">IF(OR(D330="",H330="",D330=0,H330=0),0,IF(D330&gt;30,1,0))</f>
        <v>0</v>
      </c>
      <c r="AA330" s="74">
        <f t="shared" si="56"/>
        <v>0</v>
      </c>
      <c r="AB330" s="74">
        <f t="shared" si="58"/>
        <v>0</v>
      </c>
      <c r="AC330" s="74">
        <f t="shared" si="57"/>
        <v>0</v>
      </c>
    </row>
    <row r="331" spans="1:29" ht="14.5" x14ac:dyDescent="0.35">
      <c r="A331" s="88"/>
      <c r="B331" s="88"/>
      <c r="C331" s="88"/>
      <c r="D331" s="256"/>
      <c r="E331" s="256"/>
      <c r="F331" s="89"/>
      <c r="G331" s="187"/>
      <c r="H331" s="136"/>
      <c r="I331" s="137"/>
      <c r="J331" s="192"/>
      <c r="K331" s="68" t="str">
        <f t="shared" si="66"/>
        <v/>
      </c>
      <c r="L331" s="89"/>
      <c r="M331" s="67" t="str">
        <f t="shared" si="62"/>
        <v/>
      </c>
      <c r="N331" s="189" t="str">
        <f t="shared" si="63"/>
        <v/>
      </c>
      <c r="O331" s="151" t="str">
        <f t="shared" si="67"/>
        <v/>
      </c>
      <c r="P331" s="74" t="str">
        <f t="shared" si="69"/>
        <v/>
      </c>
      <c r="Q331" s="74">
        <f t="shared" si="64"/>
        <v>0</v>
      </c>
      <c r="R331" s="73">
        <f t="shared" si="59"/>
        <v>0</v>
      </c>
      <c r="S331" s="73">
        <f t="shared" si="70"/>
        <v>0</v>
      </c>
      <c r="T331" s="74">
        <f t="shared" si="68"/>
        <v>0</v>
      </c>
      <c r="U331" s="74">
        <f t="shared" si="60"/>
        <v>0</v>
      </c>
      <c r="V331" s="195">
        <f t="shared" si="65"/>
        <v>0</v>
      </c>
      <c r="W331" s="74">
        <f t="shared" si="61"/>
        <v>0</v>
      </c>
      <c r="X331" s="74">
        <f t="shared" si="55"/>
        <v>0</v>
      </c>
      <c r="Y331" s="74">
        <f t="shared" si="55"/>
        <v>0</v>
      </c>
      <c r="Z331" s="74">
        <f t="shared" si="71"/>
        <v>0</v>
      </c>
      <c r="AA331" s="74">
        <f t="shared" si="56"/>
        <v>0</v>
      </c>
      <c r="AB331" s="74">
        <f t="shared" si="58"/>
        <v>0</v>
      </c>
      <c r="AC331" s="74">
        <f t="shared" si="57"/>
        <v>0</v>
      </c>
    </row>
    <row r="332" spans="1:29" ht="14.5" x14ac:dyDescent="0.35">
      <c r="A332" s="88"/>
      <c r="B332" s="88"/>
      <c r="C332" s="88"/>
      <c r="D332" s="256"/>
      <c r="E332" s="256"/>
      <c r="F332" s="89"/>
      <c r="G332" s="187"/>
      <c r="H332" s="136"/>
      <c r="I332" s="137"/>
      <c r="J332" s="192"/>
      <c r="K332" s="68" t="str">
        <f t="shared" si="66"/>
        <v/>
      </c>
      <c r="L332" s="89"/>
      <c r="M332" s="67" t="str">
        <f t="shared" si="62"/>
        <v/>
      </c>
      <c r="N332" s="189" t="str">
        <f t="shared" si="63"/>
        <v/>
      </c>
      <c r="O332" s="151" t="str">
        <f t="shared" si="67"/>
        <v/>
      </c>
      <c r="P332" s="74" t="str">
        <f t="shared" si="69"/>
        <v/>
      </c>
      <c r="Q332" s="74">
        <f t="shared" si="64"/>
        <v>0</v>
      </c>
      <c r="R332" s="73">
        <f t="shared" si="59"/>
        <v>0</v>
      </c>
      <c r="S332" s="73">
        <f t="shared" si="70"/>
        <v>0</v>
      </c>
      <c r="T332" s="74">
        <f t="shared" si="68"/>
        <v>0</v>
      </c>
      <c r="U332" s="74">
        <f t="shared" si="60"/>
        <v>0</v>
      </c>
      <c r="V332" s="195">
        <f t="shared" si="65"/>
        <v>0</v>
      </c>
      <c r="W332" s="74">
        <f t="shared" si="61"/>
        <v>0</v>
      </c>
      <c r="X332" s="74">
        <f t="shared" si="55"/>
        <v>0</v>
      </c>
      <c r="Y332" s="74">
        <f t="shared" si="55"/>
        <v>0</v>
      </c>
      <c r="Z332" s="74">
        <f t="shared" si="71"/>
        <v>0</v>
      </c>
      <c r="AA332" s="74">
        <f t="shared" si="56"/>
        <v>0</v>
      </c>
      <c r="AB332" s="74">
        <f t="shared" si="58"/>
        <v>0</v>
      </c>
      <c r="AC332" s="74">
        <f t="shared" si="57"/>
        <v>0</v>
      </c>
    </row>
    <row r="333" spans="1:29" ht="14.5" x14ac:dyDescent="0.35">
      <c r="A333" s="88"/>
      <c r="B333" s="88"/>
      <c r="C333" s="88"/>
      <c r="D333" s="256"/>
      <c r="E333" s="256"/>
      <c r="F333" s="89"/>
      <c r="G333" s="187"/>
      <c r="H333" s="136"/>
      <c r="I333" s="137"/>
      <c r="J333" s="192"/>
      <c r="K333" s="68" t="str">
        <f t="shared" si="66"/>
        <v/>
      </c>
      <c r="L333" s="89"/>
      <c r="M333" s="67" t="str">
        <f t="shared" si="62"/>
        <v/>
      </c>
      <c r="N333" s="189" t="str">
        <f t="shared" si="63"/>
        <v/>
      </c>
      <c r="O333" s="151" t="str">
        <f t="shared" si="67"/>
        <v/>
      </c>
      <c r="P333" s="74" t="str">
        <f t="shared" si="69"/>
        <v/>
      </c>
      <c r="Q333" s="74">
        <f t="shared" si="64"/>
        <v>0</v>
      </c>
      <c r="R333" s="73">
        <f t="shared" si="59"/>
        <v>0</v>
      </c>
      <c r="S333" s="73">
        <f t="shared" si="70"/>
        <v>0</v>
      </c>
      <c r="T333" s="74">
        <f t="shared" si="68"/>
        <v>0</v>
      </c>
      <c r="U333" s="74">
        <f t="shared" si="60"/>
        <v>0</v>
      </c>
      <c r="V333" s="195">
        <f t="shared" si="65"/>
        <v>0</v>
      </c>
      <c r="W333" s="74">
        <f t="shared" si="61"/>
        <v>0</v>
      </c>
      <c r="X333" s="74">
        <f t="shared" si="55"/>
        <v>0</v>
      </c>
      <c r="Y333" s="74">
        <f t="shared" si="55"/>
        <v>0</v>
      </c>
      <c r="Z333" s="74">
        <f t="shared" si="71"/>
        <v>0</v>
      </c>
      <c r="AA333" s="74">
        <f t="shared" si="56"/>
        <v>0</v>
      </c>
      <c r="AB333" s="74">
        <f t="shared" si="58"/>
        <v>0</v>
      </c>
      <c r="AC333" s="74">
        <f t="shared" si="57"/>
        <v>0</v>
      </c>
    </row>
    <row r="334" spans="1:29" ht="14.5" x14ac:dyDescent="0.35">
      <c r="A334" s="88"/>
      <c r="B334" s="88"/>
      <c r="C334" s="88"/>
      <c r="D334" s="256"/>
      <c r="E334" s="256"/>
      <c r="F334" s="89"/>
      <c r="G334" s="187"/>
      <c r="H334" s="136"/>
      <c r="I334" s="137"/>
      <c r="J334" s="192"/>
      <c r="K334" s="68" t="str">
        <f t="shared" si="66"/>
        <v/>
      </c>
      <c r="L334" s="89"/>
      <c r="M334" s="67" t="str">
        <f t="shared" si="62"/>
        <v/>
      </c>
      <c r="N334" s="189" t="str">
        <f t="shared" si="63"/>
        <v/>
      </c>
      <c r="O334" s="151" t="str">
        <f t="shared" si="67"/>
        <v/>
      </c>
      <c r="P334" s="74" t="str">
        <f t="shared" si="69"/>
        <v/>
      </c>
      <c r="Q334" s="74">
        <f t="shared" si="64"/>
        <v>0</v>
      </c>
      <c r="R334" s="73">
        <f t="shared" si="59"/>
        <v>0</v>
      </c>
      <c r="S334" s="73">
        <f t="shared" si="70"/>
        <v>0</v>
      </c>
      <c r="T334" s="74">
        <f t="shared" si="68"/>
        <v>0</v>
      </c>
      <c r="U334" s="74">
        <f t="shared" si="60"/>
        <v>0</v>
      </c>
      <c r="V334" s="195">
        <f t="shared" si="65"/>
        <v>0</v>
      </c>
      <c r="W334" s="74">
        <f t="shared" si="61"/>
        <v>0</v>
      </c>
      <c r="X334" s="74">
        <f t="shared" si="55"/>
        <v>0</v>
      </c>
      <c r="Y334" s="74">
        <f t="shared" si="55"/>
        <v>0</v>
      </c>
      <c r="Z334" s="74">
        <f t="shared" si="71"/>
        <v>0</v>
      </c>
      <c r="AA334" s="74">
        <f t="shared" si="56"/>
        <v>0</v>
      </c>
      <c r="AB334" s="74">
        <f t="shared" si="58"/>
        <v>0</v>
      </c>
      <c r="AC334" s="74">
        <f t="shared" si="57"/>
        <v>0</v>
      </c>
    </row>
    <row r="335" spans="1:29" ht="14.5" x14ac:dyDescent="0.35">
      <c r="A335" s="88"/>
      <c r="B335" s="88"/>
      <c r="C335" s="88"/>
      <c r="D335" s="256"/>
      <c r="E335" s="256"/>
      <c r="F335" s="89"/>
      <c r="G335" s="187"/>
      <c r="H335" s="136"/>
      <c r="I335" s="137"/>
      <c r="J335" s="192"/>
      <c r="K335" s="68" t="str">
        <f t="shared" si="66"/>
        <v/>
      </c>
      <c r="L335" s="89"/>
      <c r="M335" s="67" t="str">
        <f t="shared" si="62"/>
        <v/>
      </c>
      <c r="N335" s="189" t="str">
        <f t="shared" si="63"/>
        <v/>
      </c>
      <c r="O335" s="151" t="str">
        <f t="shared" si="67"/>
        <v/>
      </c>
      <c r="P335" s="74" t="str">
        <f t="shared" si="69"/>
        <v/>
      </c>
      <c r="Q335" s="74">
        <f t="shared" si="64"/>
        <v>0</v>
      </c>
      <c r="R335" s="73">
        <f t="shared" si="59"/>
        <v>0</v>
      </c>
      <c r="S335" s="73">
        <f t="shared" si="70"/>
        <v>0</v>
      </c>
      <c r="T335" s="74">
        <f t="shared" si="68"/>
        <v>0</v>
      </c>
      <c r="U335" s="74">
        <f t="shared" si="60"/>
        <v>0</v>
      </c>
      <c r="V335" s="195">
        <f t="shared" si="65"/>
        <v>0</v>
      </c>
      <c r="W335" s="74">
        <f t="shared" si="61"/>
        <v>0</v>
      </c>
      <c r="X335" s="74">
        <f t="shared" si="55"/>
        <v>0</v>
      </c>
      <c r="Y335" s="74">
        <f t="shared" si="55"/>
        <v>0</v>
      </c>
      <c r="Z335" s="74">
        <f t="shared" si="71"/>
        <v>0</v>
      </c>
      <c r="AA335" s="74">
        <f t="shared" si="56"/>
        <v>0</v>
      </c>
      <c r="AB335" s="74">
        <f t="shared" si="58"/>
        <v>0</v>
      </c>
      <c r="AC335" s="74">
        <f t="shared" si="57"/>
        <v>0</v>
      </c>
    </row>
    <row r="336" spans="1:29" ht="14.5" x14ac:dyDescent="0.35">
      <c r="A336" s="88"/>
      <c r="B336" s="88"/>
      <c r="C336" s="88"/>
      <c r="D336" s="256"/>
      <c r="E336" s="256"/>
      <c r="F336" s="89"/>
      <c r="G336" s="187"/>
      <c r="H336" s="136"/>
      <c r="I336" s="137"/>
      <c r="J336" s="192"/>
      <c r="K336" s="68" t="str">
        <f t="shared" si="66"/>
        <v/>
      </c>
      <c r="L336" s="89"/>
      <c r="M336" s="67" t="str">
        <f t="shared" si="62"/>
        <v/>
      </c>
      <c r="N336" s="189" t="str">
        <f t="shared" si="63"/>
        <v/>
      </c>
      <c r="O336" s="151" t="str">
        <f t="shared" si="67"/>
        <v/>
      </c>
      <c r="P336" s="74" t="str">
        <f t="shared" si="69"/>
        <v/>
      </c>
      <c r="Q336" s="74">
        <f t="shared" si="64"/>
        <v>0</v>
      </c>
      <c r="R336" s="73">
        <f t="shared" si="59"/>
        <v>0</v>
      </c>
      <c r="S336" s="73">
        <f t="shared" si="70"/>
        <v>0</v>
      </c>
      <c r="T336" s="74">
        <f t="shared" si="68"/>
        <v>0</v>
      </c>
      <c r="U336" s="74">
        <f t="shared" si="60"/>
        <v>0</v>
      </c>
      <c r="V336" s="195">
        <f t="shared" si="65"/>
        <v>0</v>
      </c>
      <c r="W336" s="74">
        <f t="shared" si="61"/>
        <v>0</v>
      </c>
      <c r="X336" s="74">
        <f t="shared" si="55"/>
        <v>0</v>
      </c>
      <c r="Y336" s="74">
        <f t="shared" si="55"/>
        <v>0</v>
      </c>
      <c r="Z336" s="74">
        <f t="shared" si="71"/>
        <v>0</v>
      </c>
      <c r="AA336" s="74">
        <f t="shared" si="56"/>
        <v>0</v>
      </c>
      <c r="AB336" s="74">
        <f t="shared" si="58"/>
        <v>0</v>
      </c>
      <c r="AC336" s="74">
        <f t="shared" si="57"/>
        <v>0</v>
      </c>
    </row>
    <row r="337" spans="1:29" ht="14.5" x14ac:dyDescent="0.35">
      <c r="A337" s="88"/>
      <c r="B337" s="88"/>
      <c r="C337" s="88"/>
      <c r="D337" s="256"/>
      <c r="E337" s="256"/>
      <c r="F337" s="89"/>
      <c r="G337" s="187"/>
      <c r="H337" s="136"/>
      <c r="I337" s="137"/>
      <c r="J337" s="192"/>
      <c r="K337" s="68" t="str">
        <f t="shared" si="66"/>
        <v/>
      </c>
      <c r="L337" s="89"/>
      <c r="M337" s="67" t="str">
        <f t="shared" si="62"/>
        <v/>
      </c>
      <c r="N337" s="189" t="str">
        <f t="shared" si="63"/>
        <v/>
      </c>
      <c r="O337" s="151" t="str">
        <f t="shared" si="67"/>
        <v/>
      </c>
      <c r="P337" s="74" t="str">
        <f t="shared" si="69"/>
        <v/>
      </c>
      <c r="Q337" s="74">
        <f t="shared" si="64"/>
        <v>0</v>
      </c>
      <c r="R337" s="73">
        <f t="shared" si="59"/>
        <v>0</v>
      </c>
      <c r="S337" s="73">
        <f t="shared" si="70"/>
        <v>0</v>
      </c>
      <c r="T337" s="74">
        <f t="shared" si="68"/>
        <v>0</v>
      </c>
      <c r="U337" s="74">
        <f t="shared" si="60"/>
        <v>0</v>
      </c>
      <c r="V337" s="195">
        <f t="shared" si="65"/>
        <v>0</v>
      </c>
      <c r="W337" s="74">
        <f t="shared" si="61"/>
        <v>0</v>
      </c>
      <c r="X337" s="74">
        <f t="shared" si="55"/>
        <v>0</v>
      </c>
      <c r="Y337" s="74">
        <f t="shared" si="55"/>
        <v>0</v>
      </c>
      <c r="Z337" s="74">
        <f t="shared" si="71"/>
        <v>0</v>
      </c>
      <c r="AA337" s="74">
        <f t="shared" si="56"/>
        <v>0</v>
      </c>
      <c r="AB337" s="74">
        <f t="shared" si="58"/>
        <v>0</v>
      </c>
      <c r="AC337" s="74">
        <f t="shared" si="57"/>
        <v>0</v>
      </c>
    </row>
    <row r="338" spans="1:29" ht="14.5" x14ac:dyDescent="0.35">
      <c r="A338" s="88"/>
      <c r="B338" s="88"/>
      <c r="C338" s="88"/>
      <c r="D338" s="256"/>
      <c r="E338" s="256"/>
      <c r="F338" s="89"/>
      <c r="G338" s="187"/>
      <c r="H338" s="136"/>
      <c r="I338" s="137"/>
      <c r="J338" s="192"/>
      <c r="K338" s="68" t="str">
        <f t="shared" si="66"/>
        <v/>
      </c>
      <c r="L338" s="89"/>
      <c r="M338" s="67" t="str">
        <f t="shared" si="62"/>
        <v/>
      </c>
      <c r="N338" s="189" t="str">
        <f t="shared" si="63"/>
        <v/>
      </c>
      <c r="O338" s="151" t="str">
        <f t="shared" si="67"/>
        <v/>
      </c>
      <c r="P338" s="74" t="str">
        <f t="shared" si="69"/>
        <v/>
      </c>
      <c r="Q338" s="74">
        <f t="shared" si="64"/>
        <v>0</v>
      </c>
      <c r="R338" s="73">
        <f t="shared" si="59"/>
        <v>0</v>
      </c>
      <c r="S338" s="73">
        <f t="shared" si="70"/>
        <v>0</v>
      </c>
      <c r="T338" s="74">
        <f t="shared" si="68"/>
        <v>0</v>
      </c>
      <c r="U338" s="74">
        <f t="shared" si="60"/>
        <v>0</v>
      </c>
      <c r="V338" s="195">
        <f t="shared" si="65"/>
        <v>0</v>
      </c>
      <c r="W338" s="74">
        <f t="shared" si="61"/>
        <v>0</v>
      </c>
      <c r="X338" s="74">
        <f t="shared" si="55"/>
        <v>0</v>
      </c>
      <c r="Y338" s="74">
        <f t="shared" si="55"/>
        <v>0</v>
      </c>
      <c r="Z338" s="74">
        <f t="shared" si="71"/>
        <v>0</v>
      </c>
      <c r="AA338" s="74">
        <f t="shared" si="56"/>
        <v>0</v>
      </c>
      <c r="AB338" s="74">
        <f t="shared" si="58"/>
        <v>0</v>
      </c>
      <c r="AC338" s="74">
        <f t="shared" si="57"/>
        <v>0</v>
      </c>
    </row>
    <row r="339" spans="1:29" ht="14.5" x14ac:dyDescent="0.35">
      <c r="A339" s="88"/>
      <c r="B339" s="88"/>
      <c r="C339" s="88"/>
      <c r="D339" s="256"/>
      <c r="E339" s="256"/>
      <c r="F339" s="89"/>
      <c r="G339" s="187"/>
      <c r="H339" s="136"/>
      <c r="I339" s="137"/>
      <c r="J339" s="192"/>
      <c r="K339" s="68" t="str">
        <f t="shared" si="66"/>
        <v/>
      </c>
      <c r="L339" s="89"/>
      <c r="M339" s="67" t="str">
        <f t="shared" si="62"/>
        <v/>
      </c>
      <c r="N339" s="189" t="str">
        <f t="shared" si="63"/>
        <v/>
      </c>
      <c r="O339" s="151" t="str">
        <f t="shared" si="67"/>
        <v/>
      </c>
      <c r="P339" s="74" t="str">
        <f t="shared" si="69"/>
        <v/>
      </c>
      <c r="Q339" s="74">
        <f t="shared" si="64"/>
        <v>0</v>
      </c>
      <c r="R339" s="73">
        <f t="shared" si="59"/>
        <v>0</v>
      </c>
      <c r="S339" s="73">
        <f t="shared" si="70"/>
        <v>0</v>
      </c>
      <c r="T339" s="74">
        <f t="shared" si="68"/>
        <v>0</v>
      </c>
      <c r="U339" s="74">
        <f t="shared" si="60"/>
        <v>0</v>
      </c>
      <c r="V339" s="195">
        <f t="shared" si="65"/>
        <v>0</v>
      </c>
      <c r="W339" s="74">
        <f t="shared" si="61"/>
        <v>0</v>
      </c>
      <c r="X339" s="74">
        <f t="shared" si="55"/>
        <v>0</v>
      </c>
      <c r="Y339" s="74">
        <f t="shared" si="55"/>
        <v>0</v>
      </c>
      <c r="Z339" s="74">
        <f t="shared" si="71"/>
        <v>0</v>
      </c>
      <c r="AA339" s="74">
        <f t="shared" si="56"/>
        <v>0</v>
      </c>
      <c r="AB339" s="74">
        <f t="shared" si="58"/>
        <v>0</v>
      </c>
      <c r="AC339" s="74">
        <f t="shared" si="57"/>
        <v>0</v>
      </c>
    </row>
    <row r="340" spans="1:29" ht="14.5" x14ac:dyDescent="0.35">
      <c r="A340" s="88"/>
      <c r="B340" s="88"/>
      <c r="C340" s="88"/>
      <c r="D340" s="256"/>
      <c r="E340" s="256"/>
      <c r="F340" s="89"/>
      <c r="G340" s="187"/>
      <c r="H340" s="136"/>
      <c r="I340" s="137"/>
      <c r="J340" s="192"/>
      <c r="K340" s="68" t="str">
        <f t="shared" si="66"/>
        <v/>
      </c>
      <c r="L340" s="89"/>
      <c r="M340" s="67" t="str">
        <f t="shared" si="62"/>
        <v/>
      </c>
      <c r="N340" s="189" t="str">
        <f t="shared" si="63"/>
        <v/>
      </c>
      <c r="O340" s="151" t="str">
        <f t="shared" si="67"/>
        <v/>
      </c>
      <c r="P340" s="74" t="str">
        <f t="shared" si="69"/>
        <v/>
      </c>
      <c r="Q340" s="74">
        <f t="shared" si="64"/>
        <v>0</v>
      </c>
      <c r="R340" s="73">
        <f t="shared" si="59"/>
        <v>0</v>
      </c>
      <c r="S340" s="73">
        <f t="shared" si="70"/>
        <v>0</v>
      </c>
      <c r="T340" s="74">
        <f t="shared" si="68"/>
        <v>0</v>
      </c>
      <c r="U340" s="74">
        <f t="shared" si="60"/>
        <v>0</v>
      </c>
      <c r="V340" s="195">
        <f t="shared" si="65"/>
        <v>0</v>
      </c>
      <c r="W340" s="74">
        <f t="shared" si="61"/>
        <v>0</v>
      </c>
      <c r="X340" s="74">
        <f t="shared" si="55"/>
        <v>0</v>
      </c>
      <c r="Y340" s="74">
        <f t="shared" si="55"/>
        <v>0</v>
      </c>
      <c r="Z340" s="74">
        <f t="shared" si="71"/>
        <v>0</v>
      </c>
      <c r="AA340" s="74">
        <f t="shared" si="56"/>
        <v>0</v>
      </c>
      <c r="AB340" s="74">
        <f t="shared" si="58"/>
        <v>0</v>
      </c>
      <c r="AC340" s="74">
        <f t="shared" si="57"/>
        <v>0</v>
      </c>
    </row>
    <row r="341" spans="1:29" ht="14.5" x14ac:dyDescent="0.35">
      <c r="A341" s="88"/>
      <c r="B341" s="88"/>
      <c r="C341" s="88"/>
      <c r="D341" s="256"/>
      <c r="E341" s="256"/>
      <c r="F341" s="89"/>
      <c r="G341" s="187"/>
      <c r="H341" s="136"/>
      <c r="I341" s="137"/>
      <c r="J341" s="192"/>
      <c r="K341" s="68" t="str">
        <f t="shared" si="66"/>
        <v/>
      </c>
      <c r="L341" s="89"/>
      <c r="M341" s="67" t="str">
        <f t="shared" si="62"/>
        <v/>
      </c>
      <c r="N341" s="189" t="str">
        <f t="shared" si="63"/>
        <v/>
      </c>
      <c r="O341" s="151" t="str">
        <f t="shared" si="67"/>
        <v/>
      </c>
      <c r="P341" s="74" t="str">
        <f t="shared" si="69"/>
        <v/>
      </c>
      <c r="Q341" s="74">
        <f t="shared" si="64"/>
        <v>0</v>
      </c>
      <c r="R341" s="73">
        <f t="shared" si="59"/>
        <v>0</v>
      </c>
      <c r="S341" s="73">
        <f t="shared" si="70"/>
        <v>0</v>
      </c>
      <c r="T341" s="74">
        <f t="shared" si="68"/>
        <v>0</v>
      </c>
      <c r="U341" s="74">
        <f t="shared" si="60"/>
        <v>0</v>
      </c>
      <c r="V341" s="195">
        <f t="shared" si="65"/>
        <v>0</v>
      </c>
      <c r="W341" s="74">
        <f t="shared" si="61"/>
        <v>0</v>
      </c>
      <c r="X341" s="74">
        <f t="shared" si="55"/>
        <v>0</v>
      </c>
      <c r="Y341" s="74">
        <f t="shared" si="55"/>
        <v>0</v>
      </c>
      <c r="Z341" s="74">
        <f t="shared" si="71"/>
        <v>0</v>
      </c>
      <c r="AA341" s="74">
        <f t="shared" si="56"/>
        <v>0</v>
      </c>
      <c r="AB341" s="74">
        <f t="shared" si="58"/>
        <v>0</v>
      </c>
      <c r="AC341" s="74">
        <f t="shared" si="57"/>
        <v>0</v>
      </c>
    </row>
    <row r="342" spans="1:29" ht="14.5" x14ac:dyDescent="0.35">
      <c r="A342" s="88"/>
      <c r="B342" s="88"/>
      <c r="C342" s="88"/>
      <c r="D342" s="256"/>
      <c r="E342" s="256"/>
      <c r="F342" s="89"/>
      <c r="G342" s="187"/>
      <c r="H342" s="136"/>
      <c r="I342" s="137"/>
      <c r="J342" s="192"/>
      <c r="K342" s="68" t="str">
        <f t="shared" si="66"/>
        <v/>
      </c>
      <c r="L342" s="89"/>
      <c r="M342" s="67" t="str">
        <f t="shared" si="62"/>
        <v/>
      </c>
      <c r="N342" s="189" t="str">
        <f t="shared" si="63"/>
        <v/>
      </c>
      <c r="O342" s="151" t="str">
        <f t="shared" si="67"/>
        <v/>
      </c>
      <c r="P342" s="74" t="str">
        <f t="shared" si="69"/>
        <v/>
      </c>
      <c r="Q342" s="74">
        <f t="shared" si="64"/>
        <v>0</v>
      </c>
      <c r="R342" s="73">
        <f t="shared" si="59"/>
        <v>0</v>
      </c>
      <c r="S342" s="73">
        <f t="shared" si="70"/>
        <v>0</v>
      </c>
      <c r="T342" s="74">
        <f t="shared" si="68"/>
        <v>0</v>
      </c>
      <c r="U342" s="74">
        <f t="shared" si="60"/>
        <v>0</v>
      </c>
      <c r="V342" s="195">
        <f t="shared" si="65"/>
        <v>0</v>
      </c>
      <c r="W342" s="74">
        <f t="shared" si="61"/>
        <v>0</v>
      </c>
      <c r="X342" s="74">
        <f t="shared" si="55"/>
        <v>0</v>
      </c>
      <c r="Y342" s="74">
        <f t="shared" si="55"/>
        <v>0</v>
      </c>
      <c r="Z342" s="74">
        <f t="shared" si="71"/>
        <v>0</v>
      </c>
      <c r="AA342" s="74">
        <f t="shared" si="56"/>
        <v>0</v>
      </c>
      <c r="AB342" s="74">
        <f t="shared" si="58"/>
        <v>0</v>
      </c>
      <c r="AC342" s="74">
        <f t="shared" si="57"/>
        <v>0</v>
      </c>
    </row>
    <row r="343" spans="1:29" ht="14.5" x14ac:dyDescent="0.35">
      <c r="A343" s="88"/>
      <c r="B343" s="88"/>
      <c r="C343" s="88"/>
      <c r="D343" s="256"/>
      <c r="E343" s="256"/>
      <c r="F343" s="89"/>
      <c r="G343" s="187"/>
      <c r="H343" s="136"/>
      <c r="I343" s="137"/>
      <c r="J343" s="192"/>
      <c r="K343" s="68" t="str">
        <f t="shared" si="66"/>
        <v/>
      </c>
      <c r="L343" s="89"/>
      <c r="M343" s="67" t="str">
        <f t="shared" si="62"/>
        <v/>
      </c>
      <c r="N343" s="189" t="str">
        <f t="shared" si="63"/>
        <v/>
      </c>
      <c r="O343" s="151" t="str">
        <f t="shared" si="67"/>
        <v/>
      </c>
      <c r="P343" s="74" t="str">
        <f t="shared" si="69"/>
        <v/>
      </c>
      <c r="Q343" s="74">
        <f t="shared" si="64"/>
        <v>0</v>
      </c>
      <c r="R343" s="73">
        <f t="shared" si="59"/>
        <v>0</v>
      </c>
      <c r="S343" s="73">
        <f t="shared" si="70"/>
        <v>0</v>
      </c>
      <c r="T343" s="74">
        <f t="shared" si="68"/>
        <v>0</v>
      </c>
      <c r="U343" s="74">
        <f t="shared" si="60"/>
        <v>0</v>
      </c>
      <c r="V343" s="195">
        <f t="shared" si="65"/>
        <v>0</v>
      </c>
      <c r="W343" s="74">
        <f t="shared" si="61"/>
        <v>0</v>
      </c>
      <c r="X343" s="74">
        <f t="shared" si="55"/>
        <v>0</v>
      </c>
      <c r="Y343" s="74">
        <f t="shared" si="55"/>
        <v>0</v>
      </c>
      <c r="Z343" s="74">
        <f t="shared" si="71"/>
        <v>0</v>
      </c>
      <c r="AA343" s="74">
        <f t="shared" si="56"/>
        <v>0</v>
      </c>
      <c r="AB343" s="74">
        <f t="shared" si="58"/>
        <v>0</v>
      </c>
      <c r="AC343" s="74">
        <f t="shared" si="57"/>
        <v>0</v>
      </c>
    </row>
    <row r="344" spans="1:29" ht="14.5" x14ac:dyDescent="0.35">
      <c r="A344" s="88"/>
      <c r="B344" s="88"/>
      <c r="C344" s="88"/>
      <c r="D344" s="256"/>
      <c r="E344" s="256"/>
      <c r="F344" s="89"/>
      <c r="G344" s="187"/>
      <c r="H344" s="136"/>
      <c r="I344" s="137"/>
      <c r="J344" s="192"/>
      <c r="K344" s="68" t="str">
        <f t="shared" si="66"/>
        <v/>
      </c>
      <c r="L344" s="89"/>
      <c r="M344" s="67" t="str">
        <f t="shared" si="62"/>
        <v/>
      </c>
      <c r="N344" s="189" t="str">
        <f t="shared" si="63"/>
        <v/>
      </c>
      <c r="O344" s="151" t="str">
        <f t="shared" si="67"/>
        <v/>
      </c>
      <c r="P344" s="74" t="str">
        <f t="shared" si="69"/>
        <v/>
      </c>
      <c r="Q344" s="74">
        <f t="shared" si="64"/>
        <v>0</v>
      </c>
      <c r="R344" s="73">
        <f t="shared" si="59"/>
        <v>0</v>
      </c>
      <c r="S344" s="73">
        <f t="shared" si="70"/>
        <v>0</v>
      </c>
      <c r="T344" s="74">
        <f t="shared" si="68"/>
        <v>0</v>
      </c>
      <c r="U344" s="74">
        <f t="shared" si="60"/>
        <v>0</v>
      </c>
      <c r="V344" s="195">
        <f t="shared" si="65"/>
        <v>0</v>
      </c>
      <c r="W344" s="74">
        <f t="shared" si="61"/>
        <v>0</v>
      </c>
      <c r="X344" s="74">
        <f t="shared" si="55"/>
        <v>0</v>
      </c>
      <c r="Y344" s="74">
        <f t="shared" si="55"/>
        <v>0</v>
      </c>
      <c r="Z344" s="74">
        <f t="shared" si="71"/>
        <v>0</v>
      </c>
      <c r="AA344" s="74">
        <f t="shared" si="56"/>
        <v>0</v>
      </c>
      <c r="AB344" s="74">
        <f t="shared" si="58"/>
        <v>0</v>
      </c>
      <c r="AC344" s="74">
        <f t="shared" si="57"/>
        <v>0</v>
      </c>
    </row>
    <row r="345" spans="1:29" ht="14.5" x14ac:dyDescent="0.35">
      <c r="A345" s="88"/>
      <c r="B345" s="88"/>
      <c r="C345" s="88"/>
      <c r="D345" s="256"/>
      <c r="E345" s="256"/>
      <c r="F345" s="89"/>
      <c r="G345" s="187"/>
      <c r="H345" s="136"/>
      <c r="I345" s="137"/>
      <c r="J345" s="192"/>
      <c r="K345" s="68" t="str">
        <f t="shared" si="66"/>
        <v/>
      </c>
      <c r="L345" s="89"/>
      <c r="M345" s="67" t="str">
        <f t="shared" si="62"/>
        <v/>
      </c>
      <c r="N345" s="189" t="str">
        <f t="shared" si="63"/>
        <v/>
      </c>
      <c r="O345" s="151" t="str">
        <f t="shared" si="67"/>
        <v/>
      </c>
      <c r="P345" s="74" t="str">
        <f t="shared" si="69"/>
        <v/>
      </c>
      <c r="Q345" s="74">
        <f t="shared" si="64"/>
        <v>0</v>
      </c>
      <c r="R345" s="73">
        <f t="shared" si="59"/>
        <v>0</v>
      </c>
      <c r="S345" s="73">
        <f t="shared" si="70"/>
        <v>0</v>
      </c>
      <c r="T345" s="74">
        <f t="shared" si="68"/>
        <v>0</v>
      </c>
      <c r="U345" s="74">
        <f t="shared" si="60"/>
        <v>0</v>
      </c>
      <c r="V345" s="195">
        <f t="shared" si="65"/>
        <v>0</v>
      </c>
      <c r="W345" s="74">
        <f t="shared" si="61"/>
        <v>0</v>
      </c>
      <c r="X345" s="74">
        <f t="shared" si="55"/>
        <v>0</v>
      </c>
      <c r="Y345" s="74">
        <f t="shared" si="55"/>
        <v>0</v>
      </c>
      <c r="Z345" s="74">
        <f t="shared" si="71"/>
        <v>0</v>
      </c>
      <c r="AA345" s="74">
        <f t="shared" si="56"/>
        <v>0</v>
      </c>
      <c r="AB345" s="74">
        <f t="shared" si="58"/>
        <v>0</v>
      </c>
      <c r="AC345" s="74">
        <f t="shared" si="57"/>
        <v>0</v>
      </c>
    </row>
    <row r="346" spans="1:29" ht="14.5" x14ac:dyDescent="0.35">
      <c r="A346" s="88"/>
      <c r="B346" s="88"/>
      <c r="C346" s="88"/>
      <c r="D346" s="256"/>
      <c r="E346" s="256"/>
      <c r="F346" s="89"/>
      <c r="G346" s="187"/>
      <c r="H346" s="136"/>
      <c r="I346" s="137"/>
      <c r="J346" s="192"/>
      <c r="K346" s="68" t="str">
        <f t="shared" si="66"/>
        <v/>
      </c>
      <c r="L346" s="89"/>
      <c r="M346" s="67" t="str">
        <f t="shared" si="62"/>
        <v/>
      </c>
      <c r="N346" s="189" t="str">
        <f t="shared" si="63"/>
        <v/>
      </c>
      <c r="O346" s="151" t="str">
        <f t="shared" si="67"/>
        <v/>
      </c>
      <c r="P346" s="74" t="str">
        <f t="shared" si="69"/>
        <v/>
      </c>
      <c r="Q346" s="74">
        <f t="shared" si="64"/>
        <v>0</v>
      </c>
      <c r="R346" s="73">
        <f t="shared" si="59"/>
        <v>0</v>
      </c>
      <c r="S346" s="73">
        <f t="shared" si="70"/>
        <v>0</v>
      </c>
      <c r="T346" s="74">
        <f t="shared" si="68"/>
        <v>0</v>
      </c>
      <c r="U346" s="74">
        <f t="shared" si="60"/>
        <v>0</v>
      </c>
      <c r="V346" s="195">
        <f t="shared" si="65"/>
        <v>0</v>
      </c>
      <c r="W346" s="74">
        <f t="shared" si="61"/>
        <v>0</v>
      </c>
      <c r="X346" s="74">
        <f t="shared" si="55"/>
        <v>0</v>
      </c>
      <c r="Y346" s="74">
        <f t="shared" si="55"/>
        <v>0</v>
      </c>
      <c r="Z346" s="74">
        <f t="shared" si="71"/>
        <v>0</v>
      </c>
      <c r="AA346" s="74">
        <f t="shared" si="56"/>
        <v>0</v>
      </c>
      <c r="AB346" s="74">
        <f t="shared" si="58"/>
        <v>0</v>
      </c>
      <c r="AC346" s="74">
        <f t="shared" si="57"/>
        <v>0</v>
      </c>
    </row>
    <row r="347" spans="1:29" ht="14.5" x14ac:dyDescent="0.35">
      <c r="A347" s="88"/>
      <c r="B347" s="88"/>
      <c r="C347" s="88"/>
      <c r="D347" s="256"/>
      <c r="E347" s="256"/>
      <c r="F347" s="89"/>
      <c r="G347" s="187"/>
      <c r="H347" s="136"/>
      <c r="I347" s="137"/>
      <c r="J347" s="192"/>
      <c r="K347" s="68" t="str">
        <f t="shared" si="66"/>
        <v/>
      </c>
      <c r="L347" s="89"/>
      <c r="M347" s="67" t="str">
        <f t="shared" si="62"/>
        <v/>
      </c>
      <c r="N347" s="189" t="str">
        <f t="shared" si="63"/>
        <v/>
      </c>
      <c r="O347" s="151" t="str">
        <f t="shared" si="67"/>
        <v/>
      </c>
      <c r="P347" s="74" t="str">
        <f t="shared" si="69"/>
        <v/>
      </c>
      <c r="Q347" s="74">
        <f t="shared" si="64"/>
        <v>0</v>
      </c>
      <c r="R347" s="73">
        <f t="shared" si="59"/>
        <v>0</v>
      </c>
      <c r="S347" s="73">
        <f t="shared" si="70"/>
        <v>0</v>
      </c>
      <c r="T347" s="74">
        <f t="shared" si="68"/>
        <v>0</v>
      </c>
      <c r="U347" s="74">
        <f t="shared" si="60"/>
        <v>0</v>
      </c>
      <c r="V347" s="195">
        <f t="shared" si="65"/>
        <v>0</v>
      </c>
      <c r="W347" s="74">
        <f t="shared" si="61"/>
        <v>0</v>
      </c>
      <c r="X347" s="74">
        <f t="shared" si="55"/>
        <v>0</v>
      </c>
      <c r="Y347" s="74">
        <f t="shared" si="55"/>
        <v>0</v>
      </c>
      <c r="Z347" s="74">
        <f t="shared" si="71"/>
        <v>0</v>
      </c>
      <c r="AA347" s="74">
        <f t="shared" si="56"/>
        <v>0</v>
      </c>
      <c r="AB347" s="74">
        <f t="shared" si="58"/>
        <v>0</v>
      </c>
      <c r="AC347" s="74">
        <f t="shared" si="57"/>
        <v>0</v>
      </c>
    </row>
    <row r="348" spans="1:29" ht="14.5" x14ac:dyDescent="0.35">
      <c r="A348" s="88"/>
      <c r="B348" s="88"/>
      <c r="C348" s="88"/>
      <c r="D348" s="256"/>
      <c r="E348" s="256"/>
      <c r="F348" s="89"/>
      <c r="G348" s="187"/>
      <c r="H348" s="136"/>
      <c r="I348" s="137"/>
      <c r="J348" s="192"/>
      <c r="K348" s="68" t="str">
        <f t="shared" si="66"/>
        <v/>
      </c>
      <c r="L348" s="89"/>
      <c r="M348" s="67" t="str">
        <f t="shared" si="62"/>
        <v/>
      </c>
      <c r="N348" s="189" t="str">
        <f t="shared" si="63"/>
        <v/>
      </c>
      <c r="O348" s="151" t="str">
        <f t="shared" si="67"/>
        <v/>
      </c>
      <c r="P348" s="74" t="str">
        <f t="shared" si="69"/>
        <v/>
      </c>
      <c r="Q348" s="74">
        <f t="shared" si="64"/>
        <v>0</v>
      </c>
      <c r="R348" s="73">
        <f t="shared" si="59"/>
        <v>0</v>
      </c>
      <c r="S348" s="73">
        <f t="shared" si="70"/>
        <v>0</v>
      </c>
      <c r="T348" s="74">
        <f t="shared" si="68"/>
        <v>0</v>
      </c>
      <c r="U348" s="74">
        <f t="shared" si="60"/>
        <v>0</v>
      </c>
      <c r="V348" s="195">
        <f t="shared" si="65"/>
        <v>0</v>
      </c>
      <c r="W348" s="74">
        <f t="shared" si="61"/>
        <v>0</v>
      </c>
      <c r="X348" s="74">
        <f t="shared" si="55"/>
        <v>0</v>
      </c>
      <c r="Y348" s="74">
        <f t="shared" si="55"/>
        <v>0</v>
      </c>
      <c r="Z348" s="74">
        <f t="shared" si="71"/>
        <v>0</v>
      </c>
      <c r="AA348" s="74">
        <f t="shared" si="56"/>
        <v>0</v>
      </c>
      <c r="AB348" s="74">
        <f t="shared" si="58"/>
        <v>0</v>
      </c>
      <c r="AC348" s="74">
        <f t="shared" si="57"/>
        <v>0</v>
      </c>
    </row>
    <row r="349" spans="1:29" ht="14.5" x14ac:dyDescent="0.35">
      <c r="A349" s="88"/>
      <c r="B349" s="88"/>
      <c r="C349" s="88"/>
      <c r="D349" s="256"/>
      <c r="E349" s="256"/>
      <c r="F349" s="89"/>
      <c r="G349" s="187"/>
      <c r="H349" s="136"/>
      <c r="I349" s="137"/>
      <c r="J349" s="192"/>
      <c r="K349" s="68" t="str">
        <f t="shared" si="66"/>
        <v/>
      </c>
      <c r="L349" s="89"/>
      <c r="M349" s="67" t="str">
        <f t="shared" si="62"/>
        <v/>
      </c>
      <c r="N349" s="189" t="str">
        <f t="shared" si="63"/>
        <v/>
      </c>
      <c r="O349" s="151" t="str">
        <f t="shared" si="67"/>
        <v/>
      </c>
      <c r="P349" s="74" t="str">
        <f t="shared" si="69"/>
        <v/>
      </c>
      <c r="Q349" s="74">
        <f t="shared" si="64"/>
        <v>0</v>
      </c>
      <c r="R349" s="73">
        <f t="shared" si="59"/>
        <v>0</v>
      </c>
      <c r="S349" s="73">
        <f t="shared" si="70"/>
        <v>0</v>
      </c>
      <c r="T349" s="74">
        <f t="shared" si="68"/>
        <v>0</v>
      </c>
      <c r="U349" s="74">
        <f t="shared" si="60"/>
        <v>0</v>
      </c>
      <c r="V349" s="195">
        <f t="shared" si="65"/>
        <v>0</v>
      </c>
      <c r="W349" s="74">
        <f t="shared" si="61"/>
        <v>0</v>
      </c>
      <c r="X349" s="74">
        <f t="shared" si="55"/>
        <v>0</v>
      </c>
      <c r="Y349" s="74">
        <f t="shared" si="55"/>
        <v>0</v>
      </c>
      <c r="Z349" s="74">
        <f t="shared" si="71"/>
        <v>0</v>
      </c>
      <c r="AA349" s="74">
        <f t="shared" si="56"/>
        <v>0</v>
      </c>
      <c r="AB349" s="74">
        <f t="shared" si="58"/>
        <v>0</v>
      </c>
      <c r="AC349" s="74">
        <f t="shared" si="57"/>
        <v>0</v>
      </c>
    </row>
    <row r="350" spans="1:29" ht="14.5" x14ac:dyDescent="0.35">
      <c r="A350" s="88"/>
      <c r="B350" s="88"/>
      <c r="C350" s="88"/>
      <c r="D350" s="256"/>
      <c r="E350" s="256"/>
      <c r="F350" s="89"/>
      <c r="G350" s="187"/>
      <c r="H350" s="136"/>
      <c r="I350" s="137"/>
      <c r="J350" s="192"/>
      <c r="K350" s="68" t="str">
        <f t="shared" si="66"/>
        <v/>
      </c>
      <c r="L350" s="89"/>
      <c r="M350" s="67" t="str">
        <f t="shared" si="62"/>
        <v/>
      </c>
      <c r="N350" s="189" t="str">
        <f t="shared" si="63"/>
        <v/>
      </c>
      <c r="O350" s="151" t="str">
        <f t="shared" si="67"/>
        <v/>
      </c>
      <c r="P350" s="74" t="str">
        <f t="shared" si="69"/>
        <v/>
      </c>
      <c r="Q350" s="74">
        <f t="shared" si="64"/>
        <v>0</v>
      </c>
      <c r="R350" s="73">
        <f t="shared" si="59"/>
        <v>0</v>
      </c>
      <c r="S350" s="73">
        <f t="shared" si="70"/>
        <v>0</v>
      </c>
      <c r="T350" s="74">
        <f t="shared" si="68"/>
        <v>0</v>
      </c>
      <c r="U350" s="74">
        <f t="shared" si="60"/>
        <v>0</v>
      </c>
      <c r="V350" s="195">
        <f t="shared" si="65"/>
        <v>0</v>
      </c>
      <c r="W350" s="74">
        <f t="shared" si="61"/>
        <v>0</v>
      </c>
      <c r="X350" s="74">
        <f t="shared" si="55"/>
        <v>0</v>
      </c>
      <c r="Y350" s="74">
        <f t="shared" si="55"/>
        <v>0</v>
      </c>
      <c r="Z350" s="74">
        <f t="shared" si="71"/>
        <v>0</v>
      </c>
      <c r="AA350" s="74">
        <f t="shared" si="56"/>
        <v>0</v>
      </c>
      <c r="AB350" s="74">
        <f t="shared" si="58"/>
        <v>0</v>
      </c>
      <c r="AC350" s="74">
        <f t="shared" si="57"/>
        <v>0</v>
      </c>
    </row>
    <row r="351" spans="1:29" ht="14.5" x14ac:dyDescent="0.35">
      <c r="A351" s="88"/>
      <c r="B351" s="88"/>
      <c r="C351" s="88"/>
      <c r="D351" s="256"/>
      <c r="E351" s="256"/>
      <c r="F351" s="89"/>
      <c r="G351" s="187"/>
      <c r="H351" s="136"/>
      <c r="I351" s="137"/>
      <c r="J351" s="192"/>
      <c r="K351" s="68" t="str">
        <f t="shared" si="66"/>
        <v/>
      </c>
      <c r="L351" s="89"/>
      <c r="M351" s="67" t="str">
        <f t="shared" si="62"/>
        <v/>
      </c>
      <c r="N351" s="189" t="str">
        <f t="shared" si="63"/>
        <v/>
      </c>
      <c r="O351" s="151" t="str">
        <f t="shared" si="67"/>
        <v/>
      </c>
      <c r="P351" s="74" t="str">
        <f t="shared" si="69"/>
        <v/>
      </c>
      <c r="Q351" s="74">
        <f t="shared" si="64"/>
        <v>0</v>
      </c>
      <c r="R351" s="73">
        <f t="shared" si="59"/>
        <v>0</v>
      </c>
      <c r="S351" s="73">
        <f t="shared" si="70"/>
        <v>0</v>
      </c>
      <c r="T351" s="74">
        <f t="shared" si="68"/>
        <v>0</v>
      </c>
      <c r="U351" s="74">
        <f t="shared" si="60"/>
        <v>0</v>
      </c>
      <c r="V351" s="195">
        <f t="shared" si="65"/>
        <v>0</v>
      </c>
      <c r="W351" s="74">
        <f t="shared" si="61"/>
        <v>0</v>
      </c>
      <c r="X351" s="74">
        <f t="shared" si="55"/>
        <v>0</v>
      </c>
      <c r="Y351" s="74">
        <f t="shared" si="55"/>
        <v>0</v>
      </c>
      <c r="Z351" s="74">
        <f t="shared" si="71"/>
        <v>0</v>
      </c>
      <c r="AA351" s="74">
        <f t="shared" si="56"/>
        <v>0</v>
      </c>
      <c r="AB351" s="74">
        <f t="shared" si="58"/>
        <v>0</v>
      </c>
      <c r="AC351" s="74">
        <f t="shared" si="57"/>
        <v>0</v>
      </c>
    </row>
    <row r="352" spans="1:29" ht="14.5" x14ac:dyDescent="0.35">
      <c r="A352" s="88"/>
      <c r="B352" s="88"/>
      <c r="C352" s="88"/>
      <c r="D352" s="256"/>
      <c r="E352" s="256"/>
      <c r="F352" s="89"/>
      <c r="G352" s="187"/>
      <c r="H352" s="136"/>
      <c r="I352" s="137"/>
      <c r="J352" s="192"/>
      <c r="K352" s="68" t="str">
        <f t="shared" si="66"/>
        <v/>
      </c>
      <c r="L352" s="89"/>
      <c r="M352" s="67" t="str">
        <f t="shared" si="62"/>
        <v/>
      </c>
      <c r="N352" s="189" t="str">
        <f t="shared" si="63"/>
        <v/>
      </c>
      <c r="O352" s="151" t="str">
        <f t="shared" si="67"/>
        <v/>
      </c>
      <c r="P352" s="74" t="str">
        <f t="shared" si="69"/>
        <v/>
      </c>
      <c r="Q352" s="74">
        <f t="shared" si="64"/>
        <v>0</v>
      </c>
      <c r="R352" s="73">
        <f t="shared" si="59"/>
        <v>0</v>
      </c>
      <c r="S352" s="73">
        <f t="shared" si="70"/>
        <v>0</v>
      </c>
      <c r="T352" s="74">
        <f t="shared" si="68"/>
        <v>0</v>
      </c>
      <c r="U352" s="74">
        <f t="shared" si="60"/>
        <v>0</v>
      </c>
      <c r="V352" s="195">
        <f t="shared" si="65"/>
        <v>0</v>
      </c>
      <c r="W352" s="74">
        <f t="shared" si="61"/>
        <v>0</v>
      </c>
      <c r="X352" s="74">
        <f t="shared" si="55"/>
        <v>0</v>
      </c>
      <c r="Y352" s="74">
        <f t="shared" si="55"/>
        <v>0</v>
      </c>
      <c r="Z352" s="74">
        <f t="shared" si="71"/>
        <v>0</v>
      </c>
      <c r="AA352" s="74">
        <f t="shared" si="56"/>
        <v>0</v>
      </c>
      <c r="AB352" s="74">
        <f t="shared" si="58"/>
        <v>0</v>
      </c>
      <c r="AC352" s="74">
        <f t="shared" si="57"/>
        <v>0</v>
      </c>
    </row>
    <row r="353" spans="1:29" ht="14.5" x14ac:dyDescent="0.35">
      <c r="A353" s="88"/>
      <c r="B353" s="88"/>
      <c r="C353" s="88"/>
      <c r="D353" s="256"/>
      <c r="E353" s="256"/>
      <c r="F353" s="89"/>
      <c r="G353" s="187"/>
      <c r="H353" s="136"/>
      <c r="I353" s="137"/>
      <c r="J353" s="192"/>
      <c r="K353" s="68" t="str">
        <f t="shared" si="66"/>
        <v/>
      </c>
      <c r="L353" s="89"/>
      <c r="M353" s="67" t="str">
        <f t="shared" si="62"/>
        <v/>
      </c>
      <c r="N353" s="189" t="str">
        <f t="shared" si="63"/>
        <v/>
      </c>
      <c r="O353" s="151" t="str">
        <f t="shared" si="67"/>
        <v/>
      </c>
      <c r="P353" s="74" t="str">
        <f t="shared" si="69"/>
        <v/>
      </c>
      <c r="Q353" s="74">
        <f t="shared" si="64"/>
        <v>0</v>
      </c>
      <c r="R353" s="73">
        <f t="shared" si="59"/>
        <v>0</v>
      </c>
      <c r="S353" s="73">
        <f t="shared" si="70"/>
        <v>0</v>
      </c>
      <c r="T353" s="74">
        <f t="shared" si="68"/>
        <v>0</v>
      </c>
      <c r="U353" s="74">
        <f t="shared" si="60"/>
        <v>0</v>
      </c>
      <c r="V353" s="195">
        <f t="shared" si="65"/>
        <v>0</v>
      </c>
      <c r="W353" s="74">
        <f t="shared" si="61"/>
        <v>0</v>
      </c>
      <c r="X353" s="74">
        <f t="shared" si="55"/>
        <v>0</v>
      </c>
      <c r="Y353" s="74">
        <f t="shared" si="55"/>
        <v>0</v>
      </c>
      <c r="Z353" s="74">
        <f t="shared" si="71"/>
        <v>0</v>
      </c>
      <c r="AA353" s="74">
        <f t="shared" si="56"/>
        <v>0</v>
      </c>
      <c r="AB353" s="74">
        <f t="shared" si="58"/>
        <v>0</v>
      </c>
      <c r="AC353" s="74">
        <f t="shared" si="57"/>
        <v>0</v>
      </c>
    </row>
    <row r="354" spans="1:29" ht="14.5" x14ac:dyDescent="0.35">
      <c r="A354" s="88"/>
      <c r="B354" s="88"/>
      <c r="C354" s="88"/>
      <c r="D354" s="256"/>
      <c r="E354" s="256"/>
      <c r="F354" s="89"/>
      <c r="G354" s="187"/>
      <c r="H354" s="136"/>
      <c r="I354" s="137"/>
      <c r="J354" s="192"/>
      <c r="K354" s="68" t="str">
        <f t="shared" si="66"/>
        <v/>
      </c>
      <c r="L354" s="89"/>
      <c r="M354" s="67" t="str">
        <f t="shared" si="62"/>
        <v/>
      </c>
      <c r="N354" s="189" t="str">
        <f t="shared" si="63"/>
        <v/>
      </c>
      <c r="O354" s="151" t="str">
        <f t="shared" si="67"/>
        <v/>
      </c>
      <c r="P354" s="74" t="str">
        <f t="shared" si="69"/>
        <v/>
      </c>
      <c r="Q354" s="74">
        <f t="shared" si="64"/>
        <v>0</v>
      </c>
      <c r="R354" s="73">
        <f t="shared" si="59"/>
        <v>0</v>
      </c>
      <c r="S354" s="73">
        <f t="shared" si="70"/>
        <v>0</v>
      </c>
      <c r="T354" s="74">
        <f t="shared" si="68"/>
        <v>0</v>
      </c>
      <c r="U354" s="74">
        <f t="shared" si="60"/>
        <v>0</v>
      </c>
      <c r="V354" s="195">
        <f t="shared" si="65"/>
        <v>0</v>
      </c>
      <c r="W354" s="74">
        <f t="shared" si="61"/>
        <v>0</v>
      </c>
      <c r="X354" s="74">
        <f t="shared" si="55"/>
        <v>0</v>
      </c>
      <c r="Y354" s="74">
        <f t="shared" si="55"/>
        <v>0</v>
      </c>
      <c r="Z354" s="74">
        <f t="shared" si="71"/>
        <v>0</v>
      </c>
      <c r="AA354" s="74">
        <f t="shared" si="56"/>
        <v>0</v>
      </c>
      <c r="AB354" s="74">
        <f t="shared" si="58"/>
        <v>0</v>
      </c>
      <c r="AC354" s="74">
        <f t="shared" si="57"/>
        <v>0</v>
      </c>
    </row>
    <row r="355" spans="1:29" ht="14.5" x14ac:dyDescent="0.35">
      <c r="A355" s="88"/>
      <c r="B355" s="88"/>
      <c r="C355" s="88"/>
      <c r="D355" s="256"/>
      <c r="E355" s="256"/>
      <c r="F355" s="89"/>
      <c r="G355" s="187"/>
      <c r="H355" s="136"/>
      <c r="I355" s="137"/>
      <c r="J355" s="192"/>
      <c r="K355" s="68" t="str">
        <f t="shared" si="66"/>
        <v/>
      </c>
      <c r="L355" s="89"/>
      <c r="M355" s="67" t="str">
        <f t="shared" si="62"/>
        <v/>
      </c>
      <c r="N355" s="189" t="str">
        <f t="shared" si="63"/>
        <v/>
      </c>
      <c r="O355" s="151" t="str">
        <f t="shared" si="67"/>
        <v/>
      </c>
      <c r="P355" s="74" t="str">
        <f t="shared" si="69"/>
        <v/>
      </c>
      <c r="Q355" s="74">
        <f t="shared" si="64"/>
        <v>0</v>
      </c>
      <c r="R355" s="73">
        <f t="shared" si="59"/>
        <v>0</v>
      </c>
      <c r="S355" s="73">
        <f t="shared" si="70"/>
        <v>0</v>
      </c>
      <c r="T355" s="74">
        <f t="shared" si="68"/>
        <v>0</v>
      </c>
      <c r="U355" s="74">
        <f t="shared" si="60"/>
        <v>0</v>
      </c>
      <c r="V355" s="195">
        <f t="shared" si="65"/>
        <v>0</v>
      </c>
      <c r="W355" s="74">
        <f t="shared" si="61"/>
        <v>0</v>
      </c>
      <c r="X355" s="74">
        <f t="shared" si="55"/>
        <v>0</v>
      </c>
      <c r="Y355" s="74">
        <f t="shared" si="55"/>
        <v>0</v>
      </c>
      <c r="Z355" s="74">
        <f t="shared" si="71"/>
        <v>0</v>
      </c>
      <c r="AA355" s="74">
        <f t="shared" si="56"/>
        <v>0</v>
      </c>
      <c r="AB355" s="74">
        <f t="shared" si="58"/>
        <v>0</v>
      </c>
      <c r="AC355" s="74">
        <f t="shared" si="57"/>
        <v>0</v>
      </c>
    </row>
    <row r="356" spans="1:29" ht="14.5" x14ac:dyDescent="0.35">
      <c r="A356" s="88"/>
      <c r="B356" s="88"/>
      <c r="C356" s="88"/>
      <c r="D356" s="256"/>
      <c r="E356" s="256"/>
      <c r="F356" s="89"/>
      <c r="G356" s="187"/>
      <c r="H356" s="136"/>
      <c r="I356" s="137"/>
      <c r="J356" s="192"/>
      <c r="K356" s="68" t="str">
        <f t="shared" si="66"/>
        <v/>
      </c>
      <c r="L356" s="89"/>
      <c r="M356" s="67" t="str">
        <f t="shared" si="62"/>
        <v/>
      </c>
      <c r="N356" s="189" t="str">
        <f t="shared" si="63"/>
        <v/>
      </c>
      <c r="O356" s="151" t="str">
        <f t="shared" si="67"/>
        <v/>
      </c>
      <c r="P356" s="74" t="str">
        <f t="shared" si="69"/>
        <v/>
      </c>
      <c r="Q356" s="74">
        <f t="shared" si="64"/>
        <v>0</v>
      </c>
      <c r="R356" s="73">
        <f t="shared" si="59"/>
        <v>0</v>
      </c>
      <c r="S356" s="73">
        <f t="shared" si="70"/>
        <v>0</v>
      </c>
      <c r="T356" s="74">
        <f t="shared" si="68"/>
        <v>0</v>
      </c>
      <c r="U356" s="74">
        <f t="shared" si="60"/>
        <v>0</v>
      </c>
      <c r="V356" s="195">
        <f t="shared" si="65"/>
        <v>0</v>
      </c>
      <c r="W356" s="74">
        <f t="shared" si="61"/>
        <v>0</v>
      </c>
      <c r="X356" s="74">
        <f t="shared" si="55"/>
        <v>0</v>
      </c>
      <c r="Y356" s="74">
        <f t="shared" si="55"/>
        <v>0</v>
      </c>
      <c r="Z356" s="74">
        <f t="shared" si="71"/>
        <v>0</v>
      </c>
      <c r="AA356" s="74">
        <f t="shared" si="56"/>
        <v>0</v>
      </c>
      <c r="AB356" s="74">
        <f t="shared" si="58"/>
        <v>0</v>
      </c>
      <c r="AC356" s="74">
        <f t="shared" si="57"/>
        <v>0</v>
      </c>
    </row>
    <row r="357" spans="1:29" ht="14.5" x14ac:dyDescent="0.35">
      <c r="A357" s="88"/>
      <c r="B357" s="88"/>
      <c r="C357" s="88"/>
      <c r="D357" s="256"/>
      <c r="E357" s="256"/>
      <c r="F357" s="89"/>
      <c r="G357" s="187"/>
      <c r="H357" s="136"/>
      <c r="I357" s="137"/>
      <c r="J357" s="192"/>
      <c r="K357" s="68" t="str">
        <f t="shared" si="66"/>
        <v/>
      </c>
      <c r="L357" s="89"/>
      <c r="M357" s="67" t="str">
        <f t="shared" si="62"/>
        <v/>
      </c>
      <c r="N357" s="189" t="str">
        <f t="shared" si="63"/>
        <v/>
      </c>
      <c r="O357" s="151" t="str">
        <f t="shared" si="67"/>
        <v/>
      </c>
      <c r="P357" s="74" t="str">
        <f t="shared" si="69"/>
        <v/>
      </c>
      <c r="Q357" s="74">
        <f t="shared" si="64"/>
        <v>0</v>
      </c>
      <c r="R357" s="73">
        <f t="shared" si="59"/>
        <v>0</v>
      </c>
      <c r="S357" s="73">
        <f t="shared" si="70"/>
        <v>0</v>
      </c>
      <c r="T357" s="74">
        <f t="shared" si="68"/>
        <v>0</v>
      </c>
      <c r="U357" s="74">
        <f t="shared" si="60"/>
        <v>0</v>
      </c>
      <c r="V357" s="195">
        <f t="shared" si="65"/>
        <v>0</v>
      </c>
      <c r="W357" s="74">
        <f t="shared" si="61"/>
        <v>0</v>
      </c>
      <c r="X357" s="74">
        <f t="shared" si="55"/>
        <v>0</v>
      </c>
      <c r="Y357" s="74">
        <f t="shared" si="55"/>
        <v>0</v>
      </c>
      <c r="Z357" s="74">
        <f t="shared" si="71"/>
        <v>0</v>
      </c>
      <c r="AA357" s="74">
        <f t="shared" si="56"/>
        <v>0</v>
      </c>
      <c r="AB357" s="74">
        <f t="shared" si="58"/>
        <v>0</v>
      </c>
      <c r="AC357" s="74">
        <f t="shared" si="57"/>
        <v>0</v>
      </c>
    </row>
    <row r="358" spans="1:29" ht="14.5" x14ac:dyDescent="0.35">
      <c r="A358" s="88"/>
      <c r="B358" s="88"/>
      <c r="C358" s="88"/>
      <c r="D358" s="256"/>
      <c r="E358" s="256"/>
      <c r="F358" s="89"/>
      <c r="G358" s="187"/>
      <c r="H358" s="136"/>
      <c r="I358" s="137"/>
      <c r="J358" s="192"/>
      <c r="K358" s="68" t="str">
        <f t="shared" si="66"/>
        <v/>
      </c>
      <c r="L358" s="89"/>
      <c r="M358" s="67" t="str">
        <f t="shared" si="62"/>
        <v/>
      </c>
      <c r="N358" s="189" t="str">
        <f t="shared" si="63"/>
        <v/>
      </c>
      <c r="O358" s="151" t="str">
        <f t="shared" si="67"/>
        <v/>
      </c>
      <c r="P358" s="74" t="str">
        <f t="shared" si="69"/>
        <v/>
      </c>
      <c r="Q358" s="74">
        <f t="shared" si="64"/>
        <v>0</v>
      </c>
      <c r="R358" s="73">
        <f t="shared" si="59"/>
        <v>0</v>
      </c>
      <c r="S358" s="73">
        <f t="shared" si="70"/>
        <v>0</v>
      </c>
      <c r="T358" s="74">
        <f t="shared" si="68"/>
        <v>0</v>
      </c>
      <c r="U358" s="74">
        <f t="shared" si="60"/>
        <v>0</v>
      </c>
      <c r="V358" s="195">
        <f t="shared" si="65"/>
        <v>0</v>
      </c>
      <c r="W358" s="74">
        <f t="shared" si="61"/>
        <v>0</v>
      </c>
      <c r="X358" s="74">
        <f t="shared" si="55"/>
        <v>0</v>
      </c>
      <c r="Y358" s="74">
        <f t="shared" si="55"/>
        <v>0</v>
      </c>
      <c r="Z358" s="74">
        <f t="shared" si="71"/>
        <v>0</v>
      </c>
      <c r="AA358" s="74">
        <f t="shared" si="56"/>
        <v>0</v>
      </c>
      <c r="AB358" s="74">
        <f t="shared" si="58"/>
        <v>0</v>
      </c>
      <c r="AC358" s="74">
        <f t="shared" si="57"/>
        <v>0</v>
      </c>
    </row>
    <row r="359" spans="1:29" ht="14.5" x14ac:dyDescent="0.35">
      <c r="A359" s="88"/>
      <c r="B359" s="88"/>
      <c r="C359" s="88"/>
      <c r="D359" s="256"/>
      <c r="E359" s="256"/>
      <c r="F359" s="89"/>
      <c r="G359" s="187"/>
      <c r="H359" s="136"/>
      <c r="I359" s="137"/>
      <c r="J359" s="192"/>
      <c r="K359" s="68" t="str">
        <f t="shared" si="66"/>
        <v/>
      </c>
      <c r="L359" s="89"/>
      <c r="M359" s="67" t="str">
        <f t="shared" si="62"/>
        <v/>
      </c>
      <c r="N359" s="189" t="str">
        <f t="shared" si="63"/>
        <v/>
      </c>
      <c r="O359" s="151" t="str">
        <f t="shared" si="67"/>
        <v/>
      </c>
      <c r="P359" s="74" t="str">
        <f t="shared" si="69"/>
        <v/>
      </c>
      <c r="Q359" s="74">
        <f t="shared" si="64"/>
        <v>0</v>
      </c>
      <c r="R359" s="73">
        <f t="shared" si="59"/>
        <v>0</v>
      </c>
      <c r="S359" s="73">
        <f t="shared" si="70"/>
        <v>0</v>
      </c>
      <c r="T359" s="74">
        <f t="shared" si="68"/>
        <v>0</v>
      </c>
      <c r="U359" s="74">
        <f t="shared" si="60"/>
        <v>0</v>
      </c>
      <c r="V359" s="195">
        <f t="shared" si="65"/>
        <v>0</v>
      </c>
      <c r="W359" s="74">
        <f t="shared" si="61"/>
        <v>0</v>
      </c>
      <c r="X359" s="74">
        <f t="shared" si="55"/>
        <v>0</v>
      </c>
      <c r="Y359" s="74">
        <f t="shared" si="55"/>
        <v>0</v>
      </c>
      <c r="Z359" s="74">
        <f t="shared" si="71"/>
        <v>0</v>
      </c>
      <c r="AA359" s="74">
        <f t="shared" si="56"/>
        <v>0</v>
      </c>
      <c r="AB359" s="74">
        <f t="shared" si="58"/>
        <v>0</v>
      </c>
      <c r="AC359" s="74">
        <f t="shared" si="57"/>
        <v>0</v>
      </c>
    </row>
    <row r="360" spans="1:29" ht="14.5" x14ac:dyDescent="0.35">
      <c r="A360" s="88"/>
      <c r="B360" s="88"/>
      <c r="C360" s="88"/>
      <c r="D360" s="256"/>
      <c r="E360" s="256"/>
      <c r="F360" s="89"/>
      <c r="G360" s="187"/>
      <c r="H360" s="136"/>
      <c r="I360" s="137"/>
      <c r="J360" s="192"/>
      <c r="K360" s="68" t="str">
        <f t="shared" si="66"/>
        <v/>
      </c>
      <c r="L360" s="89"/>
      <c r="M360" s="67" t="str">
        <f t="shared" si="62"/>
        <v/>
      </c>
      <c r="N360" s="189" t="str">
        <f t="shared" si="63"/>
        <v/>
      </c>
      <c r="O360" s="151" t="str">
        <f t="shared" si="67"/>
        <v/>
      </c>
      <c r="P360" s="74" t="str">
        <f t="shared" si="69"/>
        <v/>
      </c>
      <c r="Q360" s="74">
        <f t="shared" si="64"/>
        <v>0</v>
      </c>
      <c r="R360" s="73">
        <f t="shared" si="59"/>
        <v>0</v>
      </c>
      <c r="S360" s="73">
        <f t="shared" si="70"/>
        <v>0</v>
      </c>
      <c r="T360" s="74">
        <f t="shared" si="68"/>
        <v>0</v>
      </c>
      <c r="U360" s="74">
        <f t="shared" si="60"/>
        <v>0</v>
      </c>
      <c r="V360" s="195">
        <f t="shared" si="65"/>
        <v>0</v>
      </c>
      <c r="W360" s="74">
        <f t="shared" si="61"/>
        <v>0</v>
      </c>
      <c r="X360" s="74">
        <f t="shared" si="55"/>
        <v>0</v>
      </c>
      <c r="Y360" s="74">
        <f t="shared" si="55"/>
        <v>0</v>
      </c>
      <c r="Z360" s="74">
        <f t="shared" si="71"/>
        <v>0</v>
      </c>
      <c r="AA360" s="74">
        <f t="shared" si="56"/>
        <v>0</v>
      </c>
      <c r="AB360" s="74">
        <f t="shared" si="58"/>
        <v>0</v>
      </c>
      <c r="AC360" s="74">
        <f t="shared" si="57"/>
        <v>0</v>
      </c>
    </row>
    <row r="361" spans="1:29" ht="14.5" x14ac:dyDescent="0.35">
      <c r="A361" s="88"/>
      <c r="B361" s="88"/>
      <c r="C361" s="88"/>
      <c r="D361" s="256"/>
      <c r="E361" s="256"/>
      <c r="F361" s="89"/>
      <c r="G361" s="187"/>
      <c r="H361" s="136"/>
      <c r="I361" s="137"/>
      <c r="J361" s="192"/>
      <c r="K361" s="68" t="str">
        <f t="shared" si="66"/>
        <v/>
      </c>
      <c r="L361" s="89"/>
      <c r="M361" s="67" t="str">
        <f t="shared" si="62"/>
        <v/>
      </c>
      <c r="N361" s="189" t="str">
        <f t="shared" si="63"/>
        <v/>
      </c>
      <c r="O361" s="151" t="str">
        <f t="shared" si="67"/>
        <v/>
      </c>
      <c r="P361" s="74" t="str">
        <f t="shared" si="69"/>
        <v/>
      </c>
      <c r="Q361" s="74">
        <f t="shared" si="64"/>
        <v>0</v>
      </c>
      <c r="R361" s="73">
        <f t="shared" si="59"/>
        <v>0</v>
      </c>
      <c r="S361" s="73">
        <f t="shared" si="70"/>
        <v>0</v>
      </c>
      <c r="T361" s="74">
        <f t="shared" si="68"/>
        <v>0</v>
      </c>
      <c r="U361" s="74">
        <f t="shared" si="60"/>
        <v>0</v>
      </c>
      <c r="V361" s="195">
        <f t="shared" si="65"/>
        <v>0</v>
      </c>
      <c r="W361" s="74">
        <f t="shared" si="61"/>
        <v>0</v>
      </c>
      <c r="X361" s="74">
        <f t="shared" si="55"/>
        <v>0</v>
      </c>
      <c r="Y361" s="74">
        <f t="shared" si="55"/>
        <v>0</v>
      </c>
      <c r="Z361" s="74">
        <f t="shared" si="71"/>
        <v>0</v>
      </c>
      <c r="AA361" s="74">
        <f t="shared" si="56"/>
        <v>0</v>
      </c>
      <c r="AB361" s="74">
        <f t="shared" si="58"/>
        <v>0</v>
      </c>
      <c r="AC361" s="74">
        <f t="shared" si="57"/>
        <v>0</v>
      </c>
    </row>
    <row r="362" spans="1:29" ht="14.5" x14ac:dyDescent="0.35">
      <c r="A362" s="88"/>
      <c r="B362" s="88"/>
      <c r="C362" s="88"/>
      <c r="D362" s="256"/>
      <c r="E362" s="256"/>
      <c r="F362" s="89"/>
      <c r="G362" s="187"/>
      <c r="H362" s="136"/>
      <c r="I362" s="137"/>
      <c r="J362" s="192"/>
      <c r="K362" s="68" t="str">
        <f t="shared" si="66"/>
        <v/>
      </c>
      <c r="L362" s="89"/>
      <c r="M362" s="67" t="str">
        <f t="shared" si="62"/>
        <v/>
      </c>
      <c r="N362" s="189" t="str">
        <f t="shared" si="63"/>
        <v/>
      </c>
      <c r="O362" s="151" t="str">
        <f t="shared" si="67"/>
        <v/>
      </c>
      <c r="P362" s="74" t="str">
        <f t="shared" si="69"/>
        <v/>
      </c>
      <c r="Q362" s="74">
        <f t="shared" si="64"/>
        <v>0</v>
      </c>
      <c r="R362" s="73">
        <f t="shared" si="59"/>
        <v>0</v>
      </c>
      <c r="S362" s="73">
        <f t="shared" si="70"/>
        <v>0</v>
      </c>
      <c r="T362" s="74">
        <f t="shared" si="68"/>
        <v>0</v>
      </c>
      <c r="U362" s="74">
        <f t="shared" si="60"/>
        <v>0</v>
      </c>
      <c r="V362" s="195">
        <f t="shared" si="65"/>
        <v>0</v>
      </c>
      <c r="W362" s="74">
        <f t="shared" si="61"/>
        <v>0</v>
      </c>
      <c r="X362" s="74">
        <f t="shared" si="55"/>
        <v>0</v>
      </c>
      <c r="Y362" s="74">
        <f t="shared" si="55"/>
        <v>0</v>
      </c>
      <c r="Z362" s="74">
        <f t="shared" si="71"/>
        <v>0</v>
      </c>
      <c r="AA362" s="74">
        <f t="shared" si="56"/>
        <v>0</v>
      </c>
      <c r="AB362" s="74">
        <f t="shared" si="58"/>
        <v>0</v>
      </c>
      <c r="AC362" s="74">
        <f t="shared" si="57"/>
        <v>0</v>
      </c>
    </row>
    <row r="363" spans="1:29" ht="14.5" x14ac:dyDescent="0.35">
      <c r="A363" s="88"/>
      <c r="B363" s="88"/>
      <c r="C363" s="88"/>
      <c r="D363" s="256"/>
      <c r="E363" s="256"/>
      <c r="F363" s="89"/>
      <c r="G363" s="187"/>
      <c r="H363" s="136"/>
      <c r="I363" s="137"/>
      <c r="J363" s="192"/>
      <c r="K363" s="68" t="str">
        <f t="shared" si="66"/>
        <v/>
      </c>
      <c r="L363" s="89"/>
      <c r="M363" s="67" t="str">
        <f t="shared" si="62"/>
        <v/>
      </c>
      <c r="N363" s="189" t="str">
        <f t="shared" si="63"/>
        <v/>
      </c>
      <c r="O363" s="151" t="str">
        <f t="shared" si="67"/>
        <v/>
      </c>
      <c r="P363" s="74" t="str">
        <f t="shared" si="69"/>
        <v/>
      </c>
      <c r="Q363" s="74">
        <f t="shared" si="64"/>
        <v>0</v>
      </c>
      <c r="R363" s="73">
        <f t="shared" si="59"/>
        <v>0</v>
      </c>
      <c r="S363" s="73">
        <f t="shared" si="70"/>
        <v>0</v>
      </c>
      <c r="T363" s="74">
        <f t="shared" si="68"/>
        <v>0</v>
      </c>
      <c r="U363" s="74">
        <f t="shared" si="60"/>
        <v>0</v>
      </c>
      <c r="V363" s="195">
        <f t="shared" si="65"/>
        <v>0</v>
      </c>
      <c r="W363" s="74">
        <f t="shared" si="61"/>
        <v>0</v>
      </c>
      <c r="X363" s="74">
        <f t="shared" si="55"/>
        <v>0</v>
      </c>
      <c r="Y363" s="74">
        <f t="shared" si="55"/>
        <v>0</v>
      </c>
      <c r="Z363" s="74">
        <f t="shared" si="71"/>
        <v>0</v>
      </c>
      <c r="AA363" s="74">
        <f t="shared" si="56"/>
        <v>0</v>
      </c>
      <c r="AB363" s="74">
        <f t="shared" si="58"/>
        <v>0</v>
      </c>
      <c r="AC363" s="74">
        <f t="shared" si="57"/>
        <v>0</v>
      </c>
    </row>
    <row r="364" spans="1:29" ht="14.5" x14ac:dyDescent="0.35">
      <c r="A364" s="88"/>
      <c r="B364" s="88"/>
      <c r="C364" s="88"/>
      <c r="D364" s="256"/>
      <c r="E364" s="256"/>
      <c r="F364" s="89"/>
      <c r="G364" s="187"/>
      <c r="H364" s="136"/>
      <c r="I364" s="137"/>
      <c r="J364" s="192"/>
      <c r="K364" s="68" t="str">
        <f t="shared" si="66"/>
        <v/>
      </c>
      <c r="L364" s="89"/>
      <c r="M364" s="67" t="str">
        <f t="shared" si="62"/>
        <v/>
      </c>
      <c r="N364" s="189" t="str">
        <f t="shared" si="63"/>
        <v/>
      </c>
      <c r="O364" s="151" t="str">
        <f t="shared" si="67"/>
        <v/>
      </c>
      <c r="P364" s="74" t="str">
        <f t="shared" si="69"/>
        <v/>
      </c>
      <c r="Q364" s="74">
        <f t="shared" si="64"/>
        <v>0</v>
      </c>
      <c r="R364" s="73">
        <f t="shared" si="59"/>
        <v>0</v>
      </c>
      <c r="S364" s="73">
        <f t="shared" si="70"/>
        <v>0</v>
      </c>
      <c r="T364" s="74">
        <f t="shared" si="68"/>
        <v>0</v>
      </c>
      <c r="U364" s="74">
        <f t="shared" si="60"/>
        <v>0</v>
      </c>
      <c r="V364" s="195">
        <f t="shared" si="65"/>
        <v>0</v>
      </c>
      <c r="W364" s="74">
        <f t="shared" si="61"/>
        <v>0</v>
      </c>
      <c r="X364" s="74">
        <f t="shared" si="55"/>
        <v>0</v>
      </c>
      <c r="Y364" s="74">
        <f t="shared" si="55"/>
        <v>0</v>
      </c>
      <c r="Z364" s="74">
        <f t="shared" si="71"/>
        <v>0</v>
      </c>
      <c r="AA364" s="74">
        <f t="shared" si="56"/>
        <v>0</v>
      </c>
      <c r="AB364" s="74">
        <f t="shared" si="58"/>
        <v>0</v>
      </c>
      <c r="AC364" s="74">
        <f t="shared" si="57"/>
        <v>0</v>
      </c>
    </row>
    <row r="365" spans="1:29" ht="14.5" x14ac:dyDescent="0.35">
      <c r="A365" s="88"/>
      <c r="B365" s="88"/>
      <c r="C365" s="88"/>
      <c r="D365" s="256"/>
      <c r="E365" s="256"/>
      <c r="F365" s="89"/>
      <c r="G365" s="187"/>
      <c r="H365" s="136"/>
      <c r="I365" s="137"/>
      <c r="J365" s="192"/>
      <c r="K365" s="68" t="str">
        <f t="shared" si="66"/>
        <v/>
      </c>
      <c r="L365" s="89"/>
      <c r="M365" s="67" t="str">
        <f t="shared" si="62"/>
        <v/>
      </c>
      <c r="N365" s="189" t="str">
        <f t="shared" si="63"/>
        <v/>
      </c>
      <c r="O365" s="151" t="str">
        <f t="shared" si="67"/>
        <v/>
      </c>
      <c r="P365" s="74" t="str">
        <f t="shared" si="69"/>
        <v/>
      </c>
      <c r="Q365" s="74">
        <f t="shared" si="64"/>
        <v>0</v>
      </c>
      <c r="R365" s="73">
        <f t="shared" si="59"/>
        <v>0</v>
      </c>
      <c r="S365" s="73">
        <f t="shared" si="70"/>
        <v>0</v>
      </c>
      <c r="T365" s="74">
        <f t="shared" si="68"/>
        <v>0</v>
      </c>
      <c r="U365" s="74">
        <f t="shared" si="60"/>
        <v>0</v>
      </c>
      <c r="V365" s="195">
        <f t="shared" si="65"/>
        <v>0</v>
      </c>
      <c r="W365" s="74">
        <f t="shared" si="61"/>
        <v>0</v>
      </c>
      <c r="X365" s="74">
        <f t="shared" ref="X365:Y379" si="72">IF(OR(D365="",D365&gt;0),0,1)</f>
        <v>0</v>
      </c>
      <c r="Y365" s="74">
        <f t="shared" si="72"/>
        <v>0</v>
      </c>
      <c r="Z365" s="74">
        <f t="shared" si="71"/>
        <v>0</v>
      </c>
      <c r="AA365" s="74">
        <f t="shared" ref="AA365:AA379" si="73">IF(AND(ISBLANK(A365),ISBLANK(B365),ISBLANK(F365),ISBLANK(G365),ISBLANK(H365),ISBLANK(I365),ISBLANK(J365),ISBLANK(L365)),0,IF(ISBLANK(C365),1,0))</f>
        <v>0</v>
      </c>
      <c r="AB365" s="74">
        <f t="shared" si="58"/>
        <v>0</v>
      </c>
      <c r="AC365" s="74">
        <f t="shared" si="57"/>
        <v>0</v>
      </c>
    </row>
    <row r="366" spans="1:29" ht="14.5" x14ac:dyDescent="0.35">
      <c r="A366" s="88"/>
      <c r="B366" s="88"/>
      <c r="C366" s="88"/>
      <c r="D366" s="256"/>
      <c r="E366" s="256"/>
      <c r="F366" s="89"/>
      <c r="G366" s="187"/>
      <c r="H366" s="136"/>
      <c r="I366" s="137"/>
      <c r="J366" s="192"/>
      <c r="K366" s="68" t="str">
        <f t="shared" si="66"/>
        <v/>
      </c>
      <c r="L366" s="89"/>
      <c r="M366" s="67" t="str">
        <f t="shared" si="62"/>
        <v/>
      </c>
      <c r="N366" s="189" t="str">
        <f t="shared" si="63"/>
        <v/>
      </c>
      <c r="O366" s="151" t="str">
        <f t="shared" si="67"/>
        <v/>
      </c>
      <c r="P366" s="74" t="str">
        <f t="shared" si="69"/>
        <v/>
      </c>
      <c r="Q366" s="74">
        <f t="shared" si="64"/>
        <v>0</v>
      </c>
      <c r="R366" s="73">
        <f t="shared" si="59"/>
        <v>0</v>
      </c>
      <c r="S366" s="73">
        <f t="shared" si="70"/>
        <v>0</v>
      </c>
      <c r="T366" s="74">
        <f t="shared" si="68"/>
        <v>0</v>
      </c>
      <c r="U366" s="74">
        <f t="shared" si="60"/>
        <v>0</v>
      </c>
      <c r="V366" s="195">
        <f t="shared" si="65"/>
        <v>0</v>
      </c>
      <c r="W366" s="74">
        <f t="shared" si="61"/>
        <v>0</v>
      </c>
      <c r="X366" s="74">
        <f t="shared" si="72"/>
        <v>0</v>
      </c>
      <c r="Y366" s="74">
        <f t="shared" si="72"/>
        <v>0</v>
      </c>
      <c r="Z366" s="74">
        <f t="shared" si="71"/>
        <v>0</v>
      </c>
      <c r="AA366" s="74">
        <f t="shared" si="73"/>
        <v>0</v>
      </c>
      <c r="AB366" s="74">
        <f t="shared" si="58"/>
        <v>0</v>
      </c>
      <c r="AC366" s="74">
        <f t="shared" ref="AC366:AC379" si="74">E366*J366/5*G366*H366</f>
        <v>0</v>
      </c>
    </row>
    <row r="367" spans="1:29" ht="14.5" x14ac:dyDescent="0.35">
      <c r="A367" s="88"/>
      <c r="B367" s="88"/>
      <c r="C367" s="88"/>
      <c r="D367" s="256"/>
      <c r="E367" s="256"/>
      <c r="F367" s="89"/>
      <c r="G367" s="187"/>
      <c r="H367" s="136"/>
      <c r="I367" s="137"/>
      <c r="J367" s="192"/>
      <c r="K367" s="68" t="str">
        <f t="shared" si="66"/>
        <v/>
      </c>
      <c r="L367" s="89"/>
      <c r="M367" s="67" t="str">
        <f t="shared" si="62"/>
        <v/>
      </c>
      <c r="N367" s="189" t="str">
        <f t="shared" si="63"/>
        <v/>
      </c>
      <c r="O367" s="151" t="str">
        <f t="shared" si="67"/>
        <v/>
      </c>
      <c r="P367" s="74" t="str">
        <f t="shared" si="69"/>
        <v/>
      </c>
      <c r="Q367" s="74">
        <f t="shared" si="64"/>
        <v>0</v>
      </c>
      <c r="R367" s="73">
        <f t="shared" si="59"/>
        <v>0</v>
      </c>
      <c r="S367" s="73">
        <f t="shared" si="70"/>
        <v>0</v>
      </c>
      <c r="T367" s="74">
        <f t="shared" si="68"/>
        <v>0</v>
      </c>
      <c r="U367" s="74">
        <f t="shared" si="60"/>
        <v>0</v>
      </c>
      <c r="V367" s="195">
        <f t="shared" si="65"/>
        <v>0</v>
      </c>
      <c r="W367" s="74">
        <f t="shared" si="61"/>
        <v>0</v>
      </c>
      <c r="X367" s="74">
        <f t="shared" si="72"/>
        <v>0</v>
      </c>
      <c r="Y367" s="74">
        <f t="shared" si="72"/>
        <v>0</v>
      </c>
      <c r="Z367" s="74">
        <f t="shared" si="71"/>
        <v>0</v>
      </c>
      <c r="AA367" s="74">
        <f t="shared" si="73"/>
        <v>0</v>
      </c>
      <c r="AB367" s="74">
        <f t="shared" ref="AB367:AB379" si="75">D367*J367*G367*H367/5</f>
        <v>0</v>
      </c>
      <c r="AC367" s="74">
        <f t="shared" si="74"/>
        <v>0</v>
      </c>
    </row>
    <row r="368" spans="1:29" ht="14.5" x14ac:dyDescent="0.35">
      <c r="A368" s="88"/>
      <c r="B368" s="88"/>
      <c r="C368" s="88"/>
      <c r="D368" s="256"/>
      <c r="E368" s="256"/>
      <c r="F368" s="89"/>
      <c r="G368" s="187"/>
      <c r="H368" s="136"/>
      <c r="I368" s="137"/>
      <c r="J368" s="192"/>
      <c r="K368" s="68" t="str">
        <f t="shared" si="66"/>
        <v/>
      </c>
      <c r="L368" s="89"/>
      <c r="M368" s="67" t="str">
        <f t="shared" si="62"/>
        <v/>
      </c>
      <c r="N368" s="189" t="str">
        <f t="shared" si="63"/>
        <v/>
      </c>
      <c r="O368" s="151" t="str">
        <f t="shared" si="67"/>
        <v/>
      </c>
      <c r="P368" s="74" t="str">
        <f t="shared" si="69"/>
        <v/>
      </c>
      <c r="Q368" s="74">
        <f t="shared" si="64"/>
        <v>0</v>
      </c>
      <c r="R368" s="73">
        <f t="shared" si="59"/>
        <v>0</v>
      </c>
      <c r="S368" s="73">
        <f t="shared" si="70"/>
        <v>0</v>
      </c>
      <c r="T368" s="74">
        <f t="shared" si="68"/>
        <v>0</v>
      </c>
      <c r="U368" s="74">
        <f t="shared" si="60"/>
        <v>0</v>
      </c>
      <c r="V368" s="195">
        <f t="shared" si="65"/>
        <v>0</v>
      </c>
      <c r="W368" s="74">
        <f t="shared" si="61"/>
        <v>0</v>
      </c>
      <c r="X368" s="74">
        <f t="shared" si="72"/>
        <v>0</v>
      </c>
      <c r="Y368" s="74">
        <f t="shared" si="72"/>
        <v>0</v>
      </c>
      <c r="Z368" s="74">
        <f t="shared" si="71"/>
        <v>0</v>
      </c>
      <c r="AA368" s="74">
        <f t="shared" si="73"/>
        <v>0</v>
      </c>
      <c r="AB368" s="74">
        <f t="shared" si="75"/>
        <v>0</v>
      </c>
      <c r="AC368" s="74">
        <f t="shared" si="74"/>
        <v>0</v>
      </c>
    </row>
    <row r="369" spans="1:30" ht="14.5" x14ac:dyDescent="0.35">
      <c r="A369" s="88"/>
      <c r="B369" s="88"/>
      <c r="C369" s="88"/>
      <c r="D369" s="256"/>
      <c r="E369" s="256"/>
      <c r="F369" s="89"/>
      <c r="G369" s="187"/>
      <c r="H369" s="136"/>
      <c r="I369" s="137"/>
      <c r="J369" s="192"/>
      <c r="K369" s="68" t="str">
        <f t="shared" si="66"/>
        <v/>
      </c>
      <c r="L369" s="89"/>
      <c r="M369" s="67" t="str">
        <f t="shared" si="62"/>
        <v/>
      </c>
      <c r="N369" s="189" t="str">
        <f t="shared" si="63"/>
        <v/>
      </c>
      <c r="O369" s="151" t="str">
        <f t="shared" si="67"/>
        <v/>
      </c>
      <c r="P369" s="74" t="str">
        <f t="shared" si="69"/>
        <v/>
      </c>
      <c r="Q369" s="74">
        <f t="shared" si="64"/>
        <v>0</v>
      </c>
      <c r="R369" s="73">
        <f t="shared" si="59"/>
        <v>0</v>
      </c>
      <c r="S369" s="73">
        <f t="shared" si="70"/>
        <v>0</v>
      </c>
      <c r="T369" s="74">
        <f t="shared" si="68"/>
        <v>0</v>
      </c>
      <c r="U369" s="74">
        <f t="shared" si="60"/>
        <v>0</v>
      </c>
      <c r="V369" s="195">
        <f t="shared" si="65"/>
        <v>0</v>
      </c>
      <c r="W369" s="74">
        <f t="shared" si="61"/>
        <v>0</v>
      </c>
      <c r="X369" s="74">
        <f t="shared" si="72"/>
        <v>0</v>
      </c>
      <c r="Y369" s="74">
        <f t="shared" si="72"/>
        <v>0</v>
      </c>
      <c r="Z369" s="74">
        <f t="shared" si="71"/>
        <v>0</v>
      </c>
      <c r="AA369" s="74">
        <f t="shared" si="73"/>
        <v>0</v>
      </c>
      <c r="AB369" s="74">
        <f t="shared" si="75"/>
        <v>0</v>
      </c>
      <c r="AC369" s="74">
        <f t="shared" si="74"/>
        <v>0</v>
      </c>
    </row>
    <row r="370" spans="1:30" ht="14.5" x14ac:dyDescent="0.35">
      <c r="A370" s="88"/>
      <c r="B370" s="88"/>
      <c r="C370" s="88"/>
      <c r="D370" s="256"/>
      <c r="E370" s="256"/>
      <c r="F370" s="89"/>
      <c r="G370" s="187"/>
      <c r="H370" s="136"/>
      <c r="I370" s="137"/>
      <c r="J370" s="192"/>
      <c r="K370" s="68" t="str">
        <f t="shared" si="66"/>
        <v/>
      </c>
      <c r="L370" s="89"/>
      <c r="M370" s="67" t="str">
        <f t="shared" si="62"/>
        <v/>
      </c>
      <c r="N370" s="189" t="str">
        <f t="shared" si="63"/>
        <v/>
      </c>
      <c r="O370" s="151" t="str">
        <f t="shared" si="67"/>
        <v/>
      </c>
      <c r="P370" s="74" t="str">
        <f t="shared" si="69"/>
        <v/>
      </c>
      <c r="Q370" s="74">
        <f t="shared" si="64"/>
        <v>0</v>
      </c>
      <c r="R370" s="73">
        <f t="shared" si="59"/>
        <v>0</v>
      </c>
      <c r="S370" s="73">
        <f t="shared" si="70"/>
        <v>0</v>
      </c>
      <c r="T370" s="74">
        <f t="shared" si="68"/>
        <v>0</v>
      </c>
      <c r="U370" s="74">
        <f t="shared" si="60"/>
        <v>0</v>
      </c>
      <c r="V370" s="195">
        <f t="shared" si="65"/>
        <v>0</v>
      </c>
      <c r="W370" s="74">
        <f t="shared" si="61"/>
        <v>0</v>
      </c>
      <c r="X370" s="74">
        <f t="shared" si="72"/>
        <v>0</v>
      </c>
      <c r="Y370" s="74">
        <f t="shared" si="72"/>
        <v>0</v>
      </c>
      <c r="Z370" s="74">
        <f t="shared" si="71"/>
        <v>0</v>
      </c>
      <c r="AA370" s="74">
        <f t="shared" si="73"/>
        <v>0</v>
      </c>
      <c r="AB370" s="74">
        <f t="shared" si="75"/>
        <v>0</v>
      </c>
      <c r="AC370" s="74">
        <f t="shared" si="74"/>
        <v>0</v>
      </c>
    </row>
    <row r="371" spans="1:30" ht="14.5" x14ac:dyDescent="0.35">
      <c r="A371" s="88"/>
      <c r="B371" s="88"/>
      <c r="C371" s="88"/>
      <c r="D371" s="256"/>
      <c r="E371" s="256"/>
      <c r="F371" s="89"/>
      <c r="G371" s="187"/>
      <c r="H371" s="136"/>
      <c r="I371" s="137"/>
      <c r="J371" s="192"/>
      <c r="K371" s="68" t="str">
        <f t="shared" si="66"/>
        <v/>
      </c>
      <c r="L371" s="89"/>
      <c r="M371" s="67" t="str">
        <f t="shared" si="62"/>
        <v/>
      </c>
      <c r="N371" s="189" t="str">
        <f t="shared" si="63"/>
        <v/>
      </c>
      <c r="O371" s="151" t="str">
        <f t="shared" si="67"/>
        <v/>
      </c>
      <c r="P371" s="74" t="str">
        <f t="shared" si="69"/>
        <v/>
      </c>
      <c r="Q371" s="74">
        <f t="shared" si="64"/>
        <v>0</v>
      </c>
      <c r="R371" s="73">
        <f t="shared" si="59"/>
        <v>0</v>
      </c>
      <c r="S371" s="73">
        <f t="shared" si="70"/>
        <v>0</v>
      </c>
      <c r="T371" s="74">
        <f t="shared" si="68"/>
        <v>0</v>
      </c>
      <c r="U371" s="74">
        <f t="shared" si="60"/>
        <v>0</v>
      </c>
      <c r="V371" s="195">
        <f t="shared" si="65"/>
        <v>0</v>
      </c>
      <c r="W371" s="74">
        <f t="shared" si="61"/>
        <v>0</v>
      </c>
      <c r="X371" s="74">
        <f t="shared" si="72"/>
        <v>0</v>
      </c>
      <c r="Y371" s="74">
        <f t="shared" si="72"/>
        <v>0</v>
      </c>
      <c r="Z371" s="74">
        <f t="shared" si="71"/>
        <v>0</v>
      </c>
      <c r="AA371" s="74">
        <f t="shared" si="73"/>
        <v>0</v>
      </c>
      <c r="AB371" s="74">
        <f t="shared" si="75"/>
        <v>0</v>
      </c>
      <c r="AC371" s="74">
        <f t="shared" si="74"/>
        <v>0</v>
      </c>
    </row>
    <row r="372" spans="1:30" ht="14.5" x14ac:dyDescent="0.35">
      <c r="A372" s="88"/>
      <c r="B372" s="88"/>
      <c r="C372" s="88"/>
      <c r="D372" s="256"/>
      <c r="E372" s="256"/>
      <c r="F372" s="89"/>
      <c r="G372" s="187"/>
      <c r="H372" s="136"/>
      <c r="I372" s="137"/>
      <c r="J372" s="192"/>
      <c r="K372" s="68" t="str">
        <f t="shared" si="66"/>
        <v/>
      </c>
      <c r="L372" s="89"/>
      <c r="M372" s="67" t="str">
        <f t="shared" si="62"/>
        <v/>
      </c>
      <c r="N372" s="189" t="str">
        <f t="shared" si="63"/>
        <v/>
      </c>
      <c r="O372" s="151" t="str">
        <f t="shared" si="67"/>
        <v/>
      </c>
      <c r="P372" s="74" t="str">
        <f t="shared" si="69"/>
        <v/>
      </c>
      <c r="Q372" s="74">
        <f t="shared" si="64"/>
        <v>0</v>
      </c>
      <c r="R372" s="73">
        <f t="shared" si="59"/>
        <v>0</v>
      </c>
      <c r="S372" s="73">
        <f t="shared" si="70"/>
        <v>0</v>
      </c>
      <c r="T372" s="74">
        <f t="shared" si="68"/>
        <v>0</v>
      </c>
      <c r="U372" s="74">
        <f t="shared" si="60"/>
        <v>0</v>
      </c>
      <c r="V372" s="195">
        <f t="shared" si="65"/>
        <v>0</v>
      </c>
      <c r="W372" s="74">
        <f t="shared" si="61"/>
        <v>0</v>
      </c>
      <c r="X372" s="74">
        <f t="shared" si="72"/>
        <v>0</v>
      </c>
      <c r="Y372" s="74">
        <f t="shared" si="72"/>
        <v>0</v>
      </c>
      <c r="Z372" s="74">
        <f t="shared" si="71"/>
        <v>0</v>
      </c>
      <c r="AA372" s="74">
        <f t="shared" si="73"/>
        <v>0</v>
      </c>
      <c r="AB372" s="74">
        <f t="shared" si="75"/>
        <v>0</v>
      </c>
      <c r="AC372" s="74">
        <f t="shared" si="74"/>
        <v>0</v>
      </c>
    </row>
    <row r="373" spans="1:30" ht="14.5" x14ac:dyDescent="0.35">
      <c r="A373" s="88"/>
      <c r="B373" s="88"/>
      <c r="C373" s="88"/>
      <c r="D373" s="256"/>
      <c r="E373" s="256"/>
      <c r="F373" s="89"/>
      <c r="G373" s="187"/>
      <c r="H373" s="136"/>
      <c r="I373" s="137"/>
      <c r="J373" s="192"/>
      <c r="K373" s="68" t="str">
        <f t="shared" si="66"/>
        <v/>
      </c>
      <c r="L373" s="89"/>
      <c r="M373" s="67" t="str">
        <f t="shared" si="62"/>
        <v/>
      </c>
      <c r="N373" s="189" t="str">
        <f t="shared" si="63"/>
        <v/>
      </c>
      <c r="O373" s="151" t="str">
        <f t="shared" si="67"/>
        <v/>
      </c>
      <c r="P373" s="74" t="str">
        <f t="shared" si="69"/>
        <v/>
      </c>
      <c r="Q373" s="74">
        <f t="shared" si="64"/>
        <v>0</v>
      </c>
      <c r="R373" s="73">
        <f t="shared" si="59"/>
        <v>0</v>
      </c>
      <c r="S373" s="73">
        <f t="shared" si="70"/>
        <v>0</v>
      </c>
      <c r="T373" s="74">
        <f t="shared" si="68"/>
        <v>0</v>
      </c>
      <c r="U373" s="74">
        <f t="shared" si="60"/>
        <v>0</v>
      </c>
      <c r="V373" s="195">
        <f t="shared" si="65"/>
        <v>0</v>
      </c>
      <c r="W373" s="74">
        <f t="shared" si="61"/>
        <v>0</v>
      </c>
      <c r="X373" s="74">
        <f t="shared" si="72"/>
        <v>0</v>
      </c>
      <c r="Y373" s="74">
        <f t="shared" si="72"/>
        <v>0</v>
      </c>
      <c r="Z373" s="74">
        <f t="shared" si="71"/>
        <v>0</v>
      </c>
      <c r="AA373" s="74">
        <f t="shared" si="73"/>
        <v>0</v>
      </c>
      <c r="AB373" s="74">
        <f t="shared" si="75"/>
        <v>0</v>
      </c>
      <c r="AC373" s="74">
        <f t="shared" si="74"/>
        <v>0</v>
      </c>
    </row>
    <row r="374" spans="1:30" ht="14.5" x14ac:dyDescent="0.35">
      <c r="A374" s="88"/>
      <c r="B374" s="88"/>
      <c r="C374" s="88"/>
      <c r="D374" s="256"/>
      <c r="E374" s="256"/>
      <c r="F374" s="89"/>
      <c r="G374" s="187"/>
      <c r="H374" s="136"/>
      <c r="I374" s="137"/>
      <c r="J374" s="192"/>
      <c r="K374" s="68" t="str">
        <f t="shared" si="66"/>
        <v/>
      </c>
      <c r="L374" s="89"/>
      <c r="M374" s="67" t="str">
        <f t="shared" si="62"/>
        <v/>
      </c>
      <c r="N374" s="189" t="str">
        <f t="shared" si="63"/>
        <v/>
      </c>
      <c r="O374" s="151" t="str">
        <f t="shared" si="67"/>
        <v/>
      </c>
      <c r="P374" s="74" t="str">
        <f t="shared" si="69"/>
        <v/>
      </c>
      <c r="Q374" s="74">
        <f t="shared" si="64"/>
        <v>0</v>
      </c>
      <c r="R374" s="73">
        <f t="shared" si="59"/>
        <v>0</v>
      </c>
      <c r="S374" s="73">
        <f t="shared" si="70"/>
        <v>0</v>
      </c>
      <c r="T374" s="74">
        <f t="shared" si="68"/>
        <v>0</v>
      </c>
      <c r="U374" s="74">
        <f t="shared" si="60"/>
        <v>0</v>
      </c>
      <c r="V374" s="195">
        <f t="shared" si="65"/>
        <v>0</v>
      </c>
      <c r="W374" s="74">
        <f t="shared" si="61"/>
        <v>0</v>
      </c>
      <c r="X374" s="74">
        <f t="shared" si="72"/>
        <v>0</v>
      </c>
      <c r="Y374" s="74">
        <f t="shared" si="72"/>
        <v>0</v>
      </c>
      <c r="Z374" s="74">
        <f t="shared" si="71"/>
        <v>0</v>
      </c>
      <c r="AA374" s="74">
        <f t="shared" si="73"/>
        <v>0</v>
      </c>
      <c r="AB374" s="74">
        <f t="shared" si="75"/>
        <v>0</v>
      </c>
      <c r="AC374" s="74">
        <f t="shared" si="74"/>
        <v>0</v>
      </c>
    </row>
    <row r="375" spans="1:30" ht="14.5" x14ac:dyDescent="0.35">
      <c r="A375" s="88"/>
      <c r="B375" s="88"/>
      <c r="C375" s="88"/>
      <c r="D375" s="256"/>
      <c r="E375" s="256"/>
      <c r="F375" s="89"/>
      <c r="G375" s="187"/>
      <c r="H375" s="136"/>
      <c r="I375" s="137"/>
      <c r="J375" s="192"/>
      <c r="K375" s="68" t="str">
        <f t="shared" si="66"/>
        <v/>
      </c>
      <c r="L375" s="89"/>
      <c r="M375" s="67" t="str">
        <f t="shared" si="62"/>
        <v/>
      </c>
      <c r="N375" s="189" t="str">
        <f t="shared" si="63"/>
        <v/>
      </c>
      <c r="O375" s="151" t="str">
        <f t="shared" si="67"/>
        <v/>
      </c>
      <c r="P375" s="74" t="str">
        <f t="shared" si="69"/>
        <v/>
      </c>
      <c r="Q375" s="74">
        <f t="shared" si="64"/>
        <v>0</v>
      </c>
      <c r="R375" s="73">
        <f t="shared" si="59"/>
        <v>0</v>
      </c>
      <c r="S375" s="73">
        <f t="shared" si="70"/>
        <v>0</v>
      </c>
      <c r="T375" s="74">
        <f t="shared" si="68"/>
        <v>0</v>
      </c>
      <c r="U375" s="74">
        <f t="shared" si="60"/>
        <v>0</v>
      </c>
      <c r="V375" s="195">
        <f t="shared" si="65"/>
        <v>0</v>
      </c>
      <c r="W375" s="74">
        <f t="shared" si="61"/>
        <v>0</v>
      </c>
      <c r="X375" s="74">
        <f t="shared" si="72"/>
        <v>0</v>
      </c>
      <c r="Y375" s="74">
        <f t="shared" si="72"/>
        <v>0</v>
      </c>
      <c r="Z375" s="74">
        <f t="shared" si="71"/>
        <v>0</v>
      </c>
      <c r="AA375" s="74">
        <f t="shared" si="73"/>
        <v>0</v>
      </c>
      <c r="AB375" s="74">
        <f t="shared" si="75"/>
        <v>0</v>
      </c>
      <c r="AC375" s="74">
        <f t="shared" si="74"/>
        <v>0</v>
      </c>
    </row>
    <row r="376" spans="1:30" ht="14.5" x14ac:dyDescent="0.35">
      <c r="A376" s="88"/>
      <c r="B376" s="88"/>
      <c r="C376" s="88"/>
      <c r="D376" s="256"/>
      <c r="E376" s="256"/>
      <c r="F376" s="89"/>
      <c r="G376" s="187"/>
      <c r="H376" s="136"/>
      <c r="I376" s="137"/>
      <c r="J376" s="192"/>
      <c r="K376" s="68" t="str">
        <f t="shared" si="66"/>
        <v/>
      </c>
      <c r="L376" s="89"/>
      <c r="M376" s="67" t="str">
        <f t="shared" si="62"/>
        <v/>
      </c>
      <c r="N376" s="189" t="str">
        <f t="shared" si="63"/>
        <v/>
      </c>
      <c r="O376" s="151" t="str">
        <f t="shared" si="67"/>
        <v/>
      </c>
      <c r="P376" s="74" t="str">
        <f t="shared" si="69"/>
        <v/>
      </c>
      <c r="Q376" s="74">
        <f t="shared" si="64"/>
        <v>0</v>
      </c>
      <c r="R376" s="73">
        <f t="shared" si="59"/>
        <v>0</v>
      </c>
      <c r="S376" s="73">
        <f t="shared" si="70"/>
        <v>0</v>
      </c>
      <c r="T376" s="74">
        <f t="shared" si="68"/>
        <v>0</v>
      </c>
      <c r="U376" s="74">
        <f t="shared" si="60"/>
        <v>0</v>
      </c>
      <c r="V376" s="195">
        <f t="shared" si="65"/>
        <v>0</v>
      </c>
      <c r="W376" s="74">
        <f t="shared" si="61"/>
        <v>0</v>
      </c>
      <c r="X376" s="74">
        <f t="shared" si="72"/>
        <v>0</v>
      </c>
      <c r="Y376" s="74">
        <f t="shared" si="72"/>
        <v>0</v>
      </c>
      <c r="Z376" s="74">
        <f t="shared" si="71"/>
        <v>0</v>
      </c>
      <c r="AA376" s="74">
        <f t="shared" si="73"/>
        <v>0</v>
      </c>
      <c r="AB376" s="74">
        <f t="shared" si="75"/>
        <v>0</v>
      </c>
      <c r="AC376" s="74">
        <f t="shared" si="74"/>
        <v>0</v>
      </c>
    </row>
    <row r="377" spans="1:30" ht="14.5" x14ac:dyDescent="0.35">
      <c r="A377" s="88"/>
      <c r="B377" s="88"/>
      <c r="C377" s="88"/>
      <c r="D377" s="256"/>
      <c r="E377" s="256"/>
      <c r="F377" s="89"/>
      <c r="G377" s="187"/>
      <c r="H377" s="136"/>
      <c r="I377" s="137"/>
      <c r="J377" s="192"/>
      <c r="K377" s="68" t="str">
        <f t="shared" si="66"/>
        <v/>
      </c>
      <c r="L377" s="89"/>
      <c r="M377" s="67" t="str">
        <f t="shared" si="62"/>
        <v/>
      </c>
      <c r="N377" s="189" t="str">
        <f t="shared" si="63"/>
        <v/>
      </c>
      <c r="O377" s="151" t="str">
        <f t="shared" si="67"/>
        <v/>
      </c>
      <c r="P377" s="74" t="str">
        <f t="shared" si="69"/>
        <v/>
      </c>
      <c r="Q377" s="74">
        <f t="shared" si="64"/>
        <v>0</v>
      </c>
      <c r="R377" s="73">
        <f t="shared" si="59"/>
        <v>0</v>
      </c>
      <c r="S377" s="73">
        <f t="shared" si="70"/>
        <v>0</v>
      </c>
      <c r="T377" s="74">
        <f t="shared" si="68"/>
        <v>0</v>
      </c>
      <c r="U377" s="74">
        <f t="shared" si="60"/>
        <v>0</v>
      </c>
      <c r="V377" s="195">
        <f t="shared" si="65"/>
        <v>0</v>
      </c>
      <c r="W377" s="74">
        <f t="shared" si="61"/>
        <v>0</v>
      </c>
      <c r="X377" s="74">
        <f t="shared" si="72"/>
        <v>0</v>
      </c>
      <c r="Y377" s="74">
        <f t="shared" si="72"/>
        <v>0</v>
      </c>
      <c r="Z377" s="74">
        <f t="shared" si="71"/>
        <v>0</v>
      </c>
      <c r="AA377" s="74">
        <f t="shared" si="73"/>
        <v>0</v>
      </c>
      <c r="AB377" s="74">
        <f t="shared" si="75"/>
        <v>0</v>
      </c>
      <c r="AC377" s="74">
        <f t="shared" si="74"/>
        <v>0</v>
      </c>
    </row>
    <row r="378" spans="1:30" ht="14.5" x14ac:dyDescent="0.35">
      <c r="A378" s="88"/>
      <c r="B378" s="88"/>
      <c r="C378" s="88"/>
      <c r="D378" s="256"/>
      <c r="E378" s="256"/>
      <c r="F378" s="89"/>
      <c r="G378" s="187"/>
      <c r="H378" s="136"/>
      <c r="I378" s="137"/>
      <c r="J378" s="192"/>
      <c r="K378" s="68" t="str">
        <f t="shared" si="66"/>
        <v/>
      </c>
      <c r="L378" s="89"/>
      <c r="M378" s="67" t="str">
        <f t="shared" si="62"/>
        <v/>
      </c>
      <c r="N378" s="189" t="str">
        <f t="shared" si="63"/>
        <v/>
      </c>
      <c r="O378" s="151" t="str">
        <f t="shared" si="67"/>
        <v/>
      </c>
      <c r="P378" s="74" t="str">
        <f t="shared" si="69"/>
        <v/>
      </c>
      <c r="Q378" s="74">
        <f t="shared" si="64"/>
        <v>0</v>
      </c>
      <c r="R378" s="73">
        <f t="shared" si="59"/>
        <v>0</v>
      </c>
      <c r="S378" s="73">
        <f t="shared" si="70"/>
        <v>0</v>
      </c>
      <c r="T378" s="74">
        <f t="shared" si="68"/>
        <v>0</v>
      </c>
      <c r="U378" s="74">
        <f t="shared" si="60"/>
        <v>0</v>
      </c>
      <c r="V378" s="195">
        <f t="shared" si="65"/>
        <v>0</v>
      </c>
      <c r="W378" s="74">
        <f t="shared" si="61"/>
        <v>0</v>
      </c>
      <c r="X378" s="74">
        <f t="shared" si="72"/>
        <v>0</v>
      </c>
      <c r="Y378" s="74">
        <f t="shared" si="72"/>
        <v>0</v>
      </c>
      <c r="Z378" s="74">
        <f t="shared" si="71"/>
        <v>0</v>
      </c>
      <c r="AA378" s="74">
        <f t="shared" si="73"/>
        <v>0</v>
      </c>
      <c r="AB378" s="74">
        <f t="shared" si="75"/>
        <v>0</v>
      </c>
      <c r="AC378" s="74">
        <f t="shared" si="74"/>
        <v>0</v>
      </c>
    </row>
    <row r="379" spans="1:30" ht="14.5" x14ac:dyDescent="0.35">
      <c r="A379" s="88"/>
      <c r="B379" s="88"/>
      <c r="C379" s="88"/>
      <c r="D379" s="256"/>
      <c r="E379" s="256"/>
      <c r="F379" s="89"/>
      <c r="G379" s="187"/>
      <c r="H379" s="136"/>
      <c r="I379" s="137"/>
      <c r="J379" s="192"/>
      <c r="K379" s="68" t="str">
        <f t="shared" si="66"/>
        <v/>
      </c>
      <c r="L379" s="89"/>
      <c r="M379" s="67" t="str">
        <f t="shared" si="62"/>
        <v/>
      </c>
      <c r="N379" s="189" t="str">
        <f t="shared" si="63"/>
        <v/>
      </c>
      <c r="O379" s="151" t="str">
        <f t="shared" si="67"/>
        <v/>
      </c>
      <c r="P379" s="74" t="str">
        <f t="shared" si="69"/>
        <v/>
      </c>
      <c r="Q379" s="74">
        <f t="shared" si="64"/>
        <v>0</v>
      </c>
      <c r="R379" s="73">
        <f t="shared" si="59"/>
        <v>0</v>
      </c>
      <c r="S379" s="73">
        <f t="shared" si="70"/>
        <v>0</v>
      </c>
      <c r="T379" s="74">
        <f t="shared" si="68"/>
        <v>0</v>
      </c>
      <c r="U379" s="74">
        <f t="shared" si="60"/>
        <v>0</v>
      </c>
      <c r="V379" s="195">
        <f t="shared" si="65"/>
        <v>0</v>
      </c>
      <c r="W379" s="74">
        <f t="shared" si="61"/>
        <v>0</v>
      </c>
      <c r="X379" s="74">
        <f t="shared" si="72"/>
        <v>0</v>
      </c>
      <c r="Y379" s="74">
        <f t="shared" si="72"/>
        <v>0</v>
      </c>
      <c r="Z379" s="74">
        <f t="shared" si="71"/>
        <v>0</v>
      </c>
      <c r="AA379" s="74">
        <f t="shared" si="73"/>
        <v>0</v>
      </c>
      <c r="AB379" s="74">
        <f t="shared" si="75"/>
        <v>0</v>
      </c>
      <c r="AC379" s="74">
        <f t="shared" si="74"/>
        <v>0</v>
      </c>
    </row>
    <row r="380" spans="1:30" ht="36" customHeight="1" x14ac:dyDescent="0.35">
      <c r="A380" s="218" t="s">
        <v>75</v>
      </c>
      <c r="B380" s="218"/>
      <c r="C380" s="218"/>
      <c r="D380" s="218"/>
      <c r="E380" s="218"/>
      <c r="F380" s="218"/>
      <c r="G380" s="218"/>
      <c r="H380" s="218"/>
      <c r="I380" s="218"/>
      <c r="J380" s="218"/>
      <c r="K380" s="218"/>
      <c r="L380" s="218"/>
      <c r="M380" s="219"/>
      <c r="N380" s="220"/>
      <c r="O380" s="221"/>
      <c r="P380" s="216"/>
      <c r="Q380" s="222"/>
      <c r="R380" s="223"/>
      <c r="S380" s="223"/>
      <c r="T380" s="222"/>
      <c r="U380" s="222"/>
      <c r="V380" s="224"/>
      <c r="W380" s="222"/>
      <c r="X380" s="222"/>
      <c r="Y380" s="222"/>
      <c r="Z380" s="74"/>
      <c r="AA380" s="224"/>
    </row>
    <row r="381" spans="1:30" ht="56" x14ac:dyDescent="0.3">
      <c r="A381" s="98" t="s">
        <v>129</v>
      </c>
      <c r="B381" s="204"/>
      <c r="C381" s="204"/>
      <c r="D381" s="204"/>
      <c r="E381" s="204"/>
      <c r="F381" s="99"/>
      <c r="G381" s="100"/>
      <c r="H381" s="101" t="s">
        <v>135</v>
      </c>
      <c r="I381" s="102" t="s">
        <v>136</v>
      </c>
      <c r="J381" s="101" t="s">
        <v>137</v>
      </c>
      <c r="K381" s="101" t="s">
        <v>138</v>
      </c>
      <c r="L381" s="101" t="s">
        <v>139</v>
      </c>
      <c r="M381" s="100"/>
      <c r="N381" s="100"/>
      <c r="O381" s="103" t="s">
        <v>128</v>
      </c>
      <c r="P381" s="100"/>
      <c r="Q381" s="117"/>
      <c r="R381" s="116"/>
      <c r="S381" s="116"/>
      <c r="T381" s="117"/>
      <c r="U381" s="117"/>
      <c r="V381" s="117"/>
      <c r="W381" s="117"/>
      <c r="X381" s="117"/>
      <c r="Y381" s="117"/>
      <c r="Z381" s="117"/>
      <c r="AA381" s="117"/>
      <c r="AB381" s="117"/>
      <c r="AC381" s="117"/>
      <c r="AD381" s="117"/>
    </row>
    <row r="382" spans="1:30" x14ac:dyDescent="0.3">
      <c r="A382" s="90" t="str">
        <f>+'Domanda-Conteggio'!AH23</f>
        <v>a) 
&lt;= 3'470</v>
      </c>
      <c r="B382" s="96"/>
      <c r="C382" s="93"/>
      <c r="D382" s="93"/>
      <c r="E382" s="93"/>
      <c r="F382" s="91"/>
      <c r="G382" s="92"/>
      <c r="H382" s="93">
        <f>SUMIFS($H$8:$H$379,$P$8:$P$379,A$382,$C$8:$C$379,$AD$4)</f>
        <v>0</v>
      </c>
      <c r="I382" s="93">
        <f>SUMIFS($I$8:$I$379,P$8:P$379,$A$382,$C$8:$C$379, $AD$4)</f>
        <v>0</v>
      </c>
      <c r="J382" s="193" t="s">
        <v>6</v>
      </c>
      <c r="K382" s="95">
        <f>SUMIFS($K$8:$K$379,P$8:P$379,A$382,$C$8:$C$379,$AD$4)</f>
        <v>0</v>
      </c>
      <c r="L382" s="95">
        <f>SUMIFS($L$8:$L$379,P$8:P$379,A$382,$C$8:$C$379,$AD$4)</f>
        <v>0</v>
      </c>
      <c r="M382" s="96"/>
      <c r="N382" s="96"/>
      <c r="O382" s="97">
        <f>SUMIFS($O$8:$O$379,P$8:P$379,$A382,$C$8:$C$379,$AD$4)</f>
        <v>0</v>
      </c>
      <c r="P382" s="96"/>
      <c r="Q382" s="93"/>
      <c r="R382" s="90"/>
      <c r="S382" s="90"/>
      <c r="T382" s="93"/>
      <c r="U382" s="93"/>
      <c r="V382" s="93"/>
      <c r="W382" s="93"/>
      <c r="X382" s="93"/>
      <c r="Y382" s="93"/>
      <c r="Z382" s="74"/>
      <c r="AA382" s="216"/>
      <c r="AB382" s="216"/>
      <c r="AC382" s="216"/>
      <c r="AD382" s="216"/>
    </row>
    <row r="383" spans="1:30" x14ac:dyDescent="0.3">
      <c r="A383" s="73" t="str">
        <f>+'Domanda-Conteggio'!AJ23</f>
        <v>b) &gt; 3'470 und &lt; 4'340</v>
      </c>
      <c r="B383" s="84"/>
      <c r="C383" s="93"/>
      <c r="D383" s="93"/>
      <c r="E383" s="93"/>
      <c r="F383" s="69"/>
      <c r="G383" s="86"/>
      <c r="H383" s="93">
        <f>SUMIFS($H$8:$H$379,$P$8:$P$379,A$383,$C$8:$C$379,$AD$4)</f>
        <v>0</v>
      </c>
      <c r="I383" s="93">
        <f>SUMIFS($I$8:$I$379,P$8:P$379,$A$383,$C$8:$C$379, $AD$4)</f>
        <v>0</v>
      </c>
      <c r="J383" s="194" t="str">
        <f>IF(H383=0,"---",SUMIFS($N$8:$N$379,$P$8:$P$379,A$383,$C$8:$C$379,$AD$4)/H383)</f>
        <v>---</v>
      </c>
      <c r="K383" s="95">
        <f>SUMIFS($K$8:$K$379,P$8:P$379,A$383,$C$8:$C$379,$AD$4)</f>
        <v>0</v>
      </c>
      <c r="L383" s="95">
        <f>SUMIFS($L$8:$L$379,P$8:P$379,A$383,$C$8:$C$379,$AD$4)</f>
        <v>0</v>
      </c>
      <c r="M383" s="84"/>
      <c r="N383" s="84"/>
      <c r="O383" s="97">
        <f>SUMIFS($O$8:$O$379,P$8:P$379,$A383,$C$8:$C$379,$AD$4)</f>
        <v>0</v>
      </c>
      <c r="P383" s="84"/>
      <c r="Q383" s="74"/>
      <c r="R383" s="73"/>
      <c r="S383" s="73"/>
      <c r="T383" s="74"/>
      <c r="U383" s="74"/>
      <c r="V383" s="74"/>
      <c r="W383" s="74"/>
      <c r="X383" s="74"/>
      <c r="Y383" s="74"/>
      <c r="Z383" s="74"/>
      <c r="AA383" s="74"/>
      <c r="AB383" s="74"/>
      <c r="AC383" s="74"/>
      <c r="AD383" s="74"/>
    </row>
    <row r="384" spans="1:30" x14ac:dyDescent="0.3">
      <c r="A384" s="76" t="str">
        <f>+'Domanda-Conteggio'!AL23</f>
        <v>c) 
&gt;= 4'340</v>
      </c>
      <c r="B384" s="85"/>
      <c r="C384" s="93"/>
      <c r="D384" s="93"/>
      <c r="E384" s="93"/>
      <c r="F384" s="72"/>
      <c r="G384" s="87"/>
      <c r="H384" s="93">
        <f>SUMIFS($H$8:$H$379,$P$8:$P$379,A$384,$C$8:$C$379,$AD$4)</f>
        <v>0</v>
      </c>
      <c r="I384" s="93">
        <f>SUMIFS($I$8:$I$379,P$8:P$379,$A$384,$C$8:$C$379, $AD$4)</f>
        <v>0</v>
      </c>
      <c r="J384" s="194" t="str">
        <f>IF(H384=0,"---",SUMIFS($N$8:$N$379,$P$8:$P$379,A$384,$C$8:$C$379,$AD$4)/H384)</f>
        <v>---</v>
      </c>
      <c r="K384" s="95">
        <f>SUMIFS($K$8:$K$379,P$8:P$379,A$384,$C$8:$C$379,$AD$4)</f>
        <v>0</v>
      </c>
      <c r="L384" s="95">
        <f>SUMIFS($L$8:$L$379,P$8:P$379,A$384,$C$8:$C$379,$AD$4)</f>
        <v>0</v>
      </c>
      <c r="M384" s="85"/>
      <c r="N384" s="85"/>
      <c r="O384" s="97">
        <f>SUMIFS($O$8:$O$379,P$8:P$379,$A384,$C$8:$C$379,$AD$4)</f>
        <v>0</v>
      </c>
      <c r="P384" s="85"/>
      <c r="Q384" s="77"/>
      <c r="R384" s="76"/>
      <c r="S384" s="76"/>
      <c r="T384" s="77"/>
      <c r="U384" s="77"/>
      <c r="V384" s="77"/>
      <c r="W384" s="77"/>
      <c r="X384" s="77"/>
      <c r="Y384" s="77"/>
      <c r="Z384" s="74"/>
      <c r="AA384" s="77"/>
      <c r="AB384" s="77"/>
      <c r="AC384" s="93"/>
      <c r="AD384" s="74"/>
    </row>
    <row r="385" spans="1:30" ht="14.5" thickBot="1" x14ac:dyDescent="0.35">
      <c r="A385" s="289" t="s">
        <v>72</v>
      </c>
      <c r="B385" s="290"/>
      <c r="C385" s="290"/>
      <c r="D385" s="290"/>
      <c r="E385" s="290"/>
      <c r="F385" s="290"/>
      <c r="G385" s="290"/>
      <c r="H385" s="291">
        <f>SUM(H382:H384)</f>
        <v>0</v>
      </c>
      <c r="I385" s="291">
        <f>SUM(I382:I384)</f>
        <v>0</v>
      </c>
      <c r="J385" s="291"/>
      <c r="K385" s="293">
        <f>SUM(K382:K384)</f>
        <v>0</v>
      </c>
      <c r="L385" s="293">
        <f>SUM(L382:L384)</f>
        <v>0</v>
      </c>
      <c r="M385" s="290"/>
      <c r="N385" s="290"/>
      <c r="O385" s="293">
        <f>SUM(O382:O384)</f>
        <v>0</v>
      </c>
      <c r="P385" s="64"/>
      <c r="Q385" s="119">
        <f t="shared" ref="Q385:AC385" si="76">SUM(Q8:Q379)</f>
        <v>0</v>
      </c>
      <c r="R385" s="118">
        <f t="shared" si="76"/>
        <v>0</v>
      </c>
      <c r="S385" s="118">
        <f t="shared" si="76"/>
        <v>0</v>
      </c>
      <c r="T385" s="119">
        <f t="shared" si="76"/>
        <v>0</v>
      </c>
      <c r="U385" s="119">
        <f t="shared" si="76"/>
        <v>0</v>
      </c>
      <c r="V385" s="119">
        <f t="shared" si="76"/>
        <v>0</v>
      </c>
      <c r="W385" s="119">
        <f t="shared" si="76"/>
        <v>0</v>
      </c>
      <c r="X385" s="119">
        <f t="shared" si="76"/>
        <v>0</v>
      </c>
      <c r="Y385" s="119">
        <f t="shared" si="76"/>
        <v>0</v>
      </c>
      <c r="Z385" s="119">
        <f t="shared" si="76"/>
        <v>0</v>
      </c>
      <c r="AA385" s="119">
        <f t="shared" si="76"/>
        <v>0</v>
      </c>
      <c r="AB385" s="119">
        <f t="shared" si="76"/>
        <v>0</v>
      </c>
      <c r="AC385" s="119">
        <f t="shared" si="76"/>
        <v>0</v>
      </c>
      <c r="AD385" s="119"/>
    </row>
    <row r="386" spans="1:30" ht="14.5" thickTop="1" x14ac:dyDescent="0.3"/>
    <row r="387" spans="1:30" ht="32.25" customHeight="1" x14ac:dyDescent="0.3">
      <c r="A387" s="218" t="s">
        <v>74</v>
      </c>
      <c r="B387" s="218"/>
      <c r="C387" s="218"/>
      <c r="D387" s="218"/>
      <c r="E387" s="218"/>
      <c r="F387" s="218"/>
      <c r="G387" s="218"/>
      <c r="H387" s="218"/>
      <c r="I387" s="218"/>
      <c r="J387" s="218"/>
      <c r="K387" s="218"/>
      <c r="L387" s="218"/>
    </row>
    <row r="388" spans="1:30" ht="68.150000000000006" customHeight="1" x14ac:dyDescent="0.3">
      <c r="A388" s="98" t="s">
        <v>129</v>
      </c>
      <c r="B388" s="204"/>
      <c r="C388" s="204"/>
      <c r="D388" s="204" t="s">
        <v>133</v>
      </c>
      <c r="E388" s="204" t="s">
        <v>134</v>
      </c>
      <c r="F388" s="99"/>
      <c r="G388" s="100"/>
      <c r="H388" s="101" t="s">
        <v>135</v>
      </c>
      <c r="I388" s="102" t="s">
        <v>136</v>
      </c>
      <c r="J388" s="101" t="s">
        <v>137</v>
      </c>
      <c r="K388" s="101" t="s">
        <v>138</v>
      </c>
      <c r="L388" s="101" t="s">
        <v>139</v>
      </c>
      <c r="M388" s="100"/>
      <c r="N388" s="100"/>
      <c r="O388" s="103" t="s">
        <v>128</v>
      </c>
    </row>
    <row r="389" spans="1:30" x14ac:dyDescent="0.3">
      <c r="A389" s="90" t="str">
        <f>+A382</f>
        <v>a) 
&lt;= 3'470</v>
      </c>
      <c r="B389" s="96"/>
      <c r="C389" s="93"/>
      <c r="D389" s="93">
        <f t="shared" ref="D389:E391" si="77">SUMIFS(AB$8:AB$379,$P$8:$P$379,$A389,$C$8:$C$379,$AD$5)/12*($G$5/$G$4)</f>
        <v>0</v>
      </c>
      <c r="E389" s="93">
        <f t="shared" si="77"/>
        <v>0</v>
      </c>
      <c r="F389" s="91"/>
      <c r="G389" s="92"/>
      <c r="H389" s="93">
        <f>SUMIFS($H$8:$H$379,$P$8:$P$379,A$382,$C$8:$C$379,$AD$5)</f>
        <v>0</v>
      </c>
      <c r="I389" s="93">
        <f>SUMIFS($I$8:$I$379,P$8:P$379,$A$382,$C$8:$C$379, $AD$5)</f>
        <v>0</v>
      </c>
      <c r="J389" s="193" t="s">
        <v>6</v>
      </c>
      <c r="K389" s="95">
        <f>SUMIFS($K$8:$K$379,P$8:P$379,A$382,$C$8:$C$379,$AD$5)</f>
        <v>0</v>
      </c>
      <c r="L389" s="95">
        <f>SUMIFS($L$8:$L$379,P$8:P$379,A$382,$C$8:$C$379,$AD$5)</f>
        <v>0</v>
      </c>
      <c r="M389" s="96"/>
      <c r="N389" s="96"/>
      <c r="O389" s="97">
        <f>SUMIFS($O$8:$O$379,P$8:P$379,$A389,$C$8:$C$379,$AD$5)</f>
        <v>0</v>
      </c>
    </row>
    <row r="390" spans="1:30" x14ac:dyDescent="0.3">
      <c r="A390" s="73" t="str">
        <f>+A383</f>
        <v>b) &gt; 3'470 und &lt; 4'340</v>
      </c>
      <c r="B390" s="84"/>
      <c r="C390" s="93"/>
      <c r="D390" s="93">
        <f t="shared" si="77"/>
        <v>0</v>
      </c>
      <c r="E390" s="93">
        <f t="shared" si="77"/>
        <v>0</v>
      </c>
      <c r="F390" s="69"/>
      <c r="G390" s="86"/>
      <c r="H390" s="93">
        <f>SUMIFS($H$8:$H$379,$P$8:$P$379,A$383,$C$8:$C$379,$AD$5)</f>
        <v>0</v>
      </c>
      <c r="I390" s="93">
        <f>SUMIFS($I$8:$I$379,P$8:P$379,$A$383,$C$8:$C$379, $AD$5)</f>
        <v>0</v>
      </c>
      <c r="J390" s="194" t="str">
        <f>IF(H390=0,"---",SUMIFS($N$8:$N$379,$P$8:$P$379,A$383,$C$8:$C$379,$AD$5)/H390)</f>
        <v>---</v>
      </c>
      <c r="K390" s="95">
        <f>SUMIFS($K$8:$K$379,P$8:P$379,A$383,$C$8:$C$379,$AD$5)</f>
        <v>0</v>
      </c>
      <c r="L390" s="95">
        <f>SUMIFS($L$8:$L$379,P$8:P$379,A$383,$C$8:$C$379,$AD$5)</f>
        <v>0</v>
      </c>
      <c r="M390" s="84"/>
      <c r="N390" s="84"/>
      <c r="O390" s="97">
        <f>SUMIFS($O$8:$O$379,P$8:P$379,$A390,$C$8:$C$379,$AD$5)</f>
        <v>0</v>
      </c>
    </row>
    <row r="391" spans="1:30" x14ac:dyDescent="0.3">
      <c r="A391" s="76" t="str">
        <f>+A384</f>
        <v>c) 
&gt;= 4'340</v>
      </c>
      <c r="B391" s="85"/>
      <c r="C391" s="93"/>
      <c r="D391" s="93">
        <f t="shared" si="77"/>
        <v>0</v>
      </c>
      <c r="E391" s="93">
        <f t="shared" si="77"/>
        <v>0</v>
      </c>
      <c r="F391" s="72"/>
      <c r="G391" s="87"/>
      <c r="H391" s="93">
        <f>SUMIFS($H$8:$H$379,$P$8:$P$379,A$384,$C$8:$C$379,$AD$5)</f>
        <v>0</v>
      </c>
      <c r="I391" s="93">
        <f>SUMIFS($I$8:$I$379,P$8:P$379,$A$384,$C$8:$C$379, $AD$5)</f>
        <v>0</v>
      </c>
      <c r="J391" s="194" t="str">
        <f>IF(H391=0,"---",SUMIFS($N$8:$N$379,$P$8:$P$379,A$384,$C$8:$C$379,$AD$5)/H391)</f>
        <v>---</v>
      </c>
      <c r="K391" s="95">
        <f>SUMIFS($K$8:$K$379,P$8:P$379,A$384,$C$8:$C$379,$AD$5)</f>
        <v>0</v>
      </c>
      <c r="L391" s="95">
        <f>SUMIFS($L$8:$L$379,P$8:P$379,A$384,$C$8:$C$379,$AD$5)</f>
        <v>0</v>
      </c>
      <c r="M391" s="85"/>
      <c r="N391" s="85"/>
      <c r="O391" s="97">
        <f>SUMIFS($O$8:$O$379,P$8:P$379,$A391,$C$8:$C$379,$AD$5)</f>
        <v>0</v>
      </c>
    </row>
    <row r="392" spans="1:30" ht="19.5" customHeight="1" thickBot="1" x14ac:dyDescent="0.35">
      <c r="A392" s="289" t="s">
        <v>72</v>
      </c>
      <c r="B392" s="290"/>
      <c r="C392" s="290"/>
      <c r="D392" s="291">
        <f>SUM(D389:D391)</f>
        <v>0</v>
      </c>
      <c r="E392" s="291">
        <f>SUM(E389:E391)</f>
        <v>0</v>
      </c>
      <c r="F392" s="292"/>
      <c r="G392" s="290"/>
      <c r="H392" s="291">
        <f>SUM(H389:H391)</f>
        <v>0</v>
      </c>
      <c r="I392" s="291">
        <f>SUM(I389:I391)</f>
        <v>0</v>
      </c>
      <c r="J392" s="291"/>
      <c r="K392" s="293">
        <f>SUM(K389:K391)</f>
        <v>0</v>
      </c>
      <c r="L392" s="293">
        <f>SUM(L389:L391)</f>
        <v>0</v>
      </c>
      <c r="M392" s="290"/>
      <c r="N392" s="290"/>
      <c r="O392" s="293">
        <f>SUM(O389:O391)</f>
        <v>0</v>
      </c>
    </row>
    <row r="393" spans="1:30" ht="19.5" customHeight="1" thickTop="1" x14ac:dyDescent="0.3">
      <c r="A393" s="216"/>
      <c r="B393" s="216"/>
      <c r="C393" s="216"/>
      <c r="D393" s="216"/>
      <c r="E393" s="216"/>
      <c r="F393" s="216"/>
      <c r="G393" s="216"/>
      <c r="H393" s="216"/>
      <c r="I393" s="216"/>
      <c r="J393" s="216"/>
      <c r="K393" s="217"/>
      <c r="L393" s="217"/>
      <c r="M393" s="216"/>
      <c r="N393" s="216"/>
      <c r="O393" s="217"/>
    </row>
    <row r="394" spans="1:30" ht="14.25" customHeight="1" x14ac:dyDescent="0.3">
      <c r="A394" s="29" t="s">
        <v>106</v>
      </c>
      <c r="B394" s="29"/>
      <c r="C394" s="29"/>
      <c r="D394" s="29"/>
      <c r="E394" s="29"/>
      <c r="F394" s="29"/>
      <c r="G394" s="29"/>
      <c r="H394" s="405" t="s">
        <v>140</v>
      </c>
      <c r="I394" s="405"/>
      <c r="J394" s="405"/>
    </row>
    <row r="395" spans="1:30" ht="6" customHeight="1" x14ac:dyDescent="0.3">
      <c r="A395" s="30"/>
      <c r="B395" s="30"/>
      <c r="C395" s="30"/>
      <c r="D395" s="30"/>
      <c r="E395" s="30"/>
      <c r="F395" s="30"/>
      <c r="G395" s="30"/>
      <c r="H395" s="30"/>
      <c r="I395" s="30"/>
      <c r="J395" s="31"/>
    </row>
    <row r="396" spans="1:30" ht="14.25" customHeight="1" x14ac:dyDescent="0.3">
      <c r="A396" s="307" t="s">
        <v>2</v>
      </c>
      <c r="B396" s="307"/>
      <c r="C396" s="307"/>
      <c r="D396" s="307"/>
      <c r="E396" s="307"/>
      <c r="F396" s="307"/>
      <c r="G396" s="32"/>
      <c r="H396" s="32"/>
      <c r="I396" s="32"/>
      <c r="J396" s="32"/>
    </row>
    <row r="397" spans="1:30" ht="6" customHeight="1" x14ac:dyDescent="0.35">
      <c r="A397" s="59"/>
      <c r="B397" s="59"/>
      <c r="C397" s="59"/>
      <c r="D397" s="59"/>
      <c r="E397" s="59"/>
      <c r="F397" s="59"/>
      <c r="G397" s="1"/>
      <c r="H397" s="59"/>
      <c r="I397" s="59"/>
      <c r="J397" s="59"/>
    </row>
  </sheetData>
  <sheetProtection password="8E1A" sheet="1" selectLockedCells="1"/>
  <mergeCells count="9">
    <mergeCell ref="A396:F396"/>
    <mergeCell ref="F6:I6"/>
    <mergeCell ref="A1:P1"/>
    <mergeCell ref="A2:P2"/>
    <mergeCell ref="H394:J394"/>
    <mergeCell ref="G3:K3"/>
    <mergeCell ref="I4:K4"/>
    <mergeCell ref="H5:K5"/>
    <mergeCell ref="C4:E5"/>
  </mergeCells>
  <conditionalFormatting sqref="G8:G379">
    <cfRule type="expression" dxfId="28" priority="59">
      <formula>$W8&gt;0</formula>
    </cfRule>
  </conditionalFormatting>
  <conditionalFormatting sqref="F8:F379 O8:O380 M8:M380">
    <cfRule type="expression" dxfId="27" priority="14">
      <formula>$Q8&gt;0</formula>
    </cfRule>
  </conditionalFormatting>
  <conditionalFormatting sqref="H8:I379">
    <cfRule type="expression" dxfId="26" priority="15">
      <formula>$R8&gt;0</formula>
    </cfRule>
  </conditionalFormatting>
  <conditionalFormatting sqref="J8:J379">
    <cfRule type="expression" dxfId="25" priority="24">
      <formula>$S8&gt;0</formula>
    </cfRule>
  </conditionalFormatting>
  <conditionalFormatting sqref="K8:L379">
    <cfRule type="expression" dxfId="24" priority="25">
      <formula>$T8&gt;0</formula>
    </cfRule>
  </conditionalFormatting>
  <conditionalFormatting sqref="B9:B379">
    <cfRule type="expression" dxfId="23" priority="53">
      <formula>$V9&gt;0</formula>
    </cfRule>
  </conditionalFormatting>
  <conditionalFormatting sqref="L8:L379 I8:I379">
    <cfRule type="expression" dxfId="22" priority="26">
      <formula>$U8&gt;0</formula>
    </cfRule>
  </conditionalFormatting>
  <conditionalFormatting sqref="C9:C379">
    <cfRule type="expression" dxfId="21" priority="5">
      <formula>$AA9&gt;0</formula>
    </cfRule>
  </conditionalFormatting>
  <conditionalFormatting sqref="D9:D379">
    <cfRule type="expression" dxfId="20" priority="4">
      <formula>$X9&gt;0</formula>
    </cfRule>
    <cfRule type="expression" dxfId="19" priority="1">
      <formula>$Z9&gt;0</formula>
    </cfRule>
  </conditionalFormatting>
  <conditionalFormatting sqref="E9:E379">
    <cfRule type="expression" dxfId="18" priority="2">
      <formula>$Y9&gt;0</formula>
    </cfRule>
  </conditionalFormatting>
  <printOptions horizontalCentered="1"/>
  <pageMargins left="0" right="0" top="0.31496062992125984" bottom="0.31496062992125984" header="0.19685039370078741" footer="0.19685039370078741"/>
  <pageSetup paperSize="9" scale="55" fitToHeight="6" orientation="landscape" r:id="rId1"/>
  <headerFooter>
    <oddFooter>&amp;LSeite &amp;P / &amp;N&amp;RKAE-COVID-19 (V 18.02.2022)</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Auswahllisten!$A$2:$A$4</xm:f>
          </x14:formula1>
          <xm:sqref>B380</xm:sqref>
        </x14:dataValidation>
        <x14:dataValidation type="list" allowBlank="1" showInputMessage="1" showErrorMessage="1">
          <x14:formula1>
            <xm:f>Auswahllisten!$A$2:$A$6</xm:f>
          </x14:formula1>
          <xm:sqref>B8:B379</xm:sqref>
        </x14:dataValidation>
        <x14:dataValidation type="list" allowBlank="1" showInputMessage="1" showErrorMessage="1">
          <x14:formula1>
            <xm:f>Auswahllisten!$A$9:$A$10</xm:f>
          </x14:formula1>
          <xm:sqref>C8:C380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Normal="100" workbookViewId="0">
      <selection activeCell="J12" sqref="J12"/>
    </sheetView>
  </sheetViews>
  <sheetFormatPr baseColWidth="10" defaultRowHeight="14" outlineLevelRow="1" x14ac:dyDescent="0.3"/>
  <cols>
    <col min="1" max="1" width="20.08203125" customWidth="1"/>
    <col min="2" max="2" width="26.83203125" bestFit="1" customWidth="1"/>
    <col min="3" max="3" width="16.08203125" customWidth="1"/>
    <col min="4" max="4" width="15.58203125" customWidth="1"/>
    <col min="5" max="5" width="12.08203125" customWidth="1"/>
    <col min="6" max="6" width="14.25" customWidth="1"/>
    <col min="7" max="7" width="11" bestFit="1" customWidth="1"/>
    <col min="8" max="8" width="13.08203125" customWidth="1"/>
    <col min="9" max="9" width="14.08203125" style="61" customWidth="1"/>
    <col min="10" max="10" width="17.5" bestFit="1" customWidth="1"/>
    <col min="11" max="11" width="14.25" customWidth="1"/>
    <col min="12" max="12" width="15.08203125" bestFit="1" customWidth="1"/>
    <col min="13" max="13" width="12.25" bestFit="1" customWidth="1"/>
    <col min="14" max="14" width="16.75" customWidth="1"/>
    <col min="15" max="15" width="12.75" customWidth="1"/>
    <col min="16" max="16" width="20.5" bestFit="1" customWidth="1"/>
    <col min="17" max="17" width="7.83203125" hidden="1" customWidth="1"/>
    <col min="18" max="18" width="15.25" hidden="1" customWidth="1"/>
    <col min="19" max="19" width="14.75" hidden="1" customWidth="1"/>
    <col min="20" max="20" width="14" hidden="1" customWidth="1"/>
    <col min="21" max="21" width="9.08203125" hidden="1" customWidth="1"/>
  </cols>
  <sheetData>
    <row r="1" spans="1:21" ht="58.5" customHeight="1" x14ac:dyDescent="0.3">
      <c r="A1" s="403" t="s">
        <v>160</v>
      </c>
      <c r="B1" s="403"/>
      <c r="C1" s="403"/>
      <c r="D1" s="403"/>
      <c r="E1" s="403"/>
      <c r="F1" s="403"/>
      <c r="G1" s="403"/>
      <c r="H1" s="403"/>
      <c r="I1" s="403"/>
      <c r="J1" s="403"/>
      <c r="K1" s="403"/>
      <c r="L1" s="403"/>
      <c r="M1" s="403"/>
      <c r="N1" s="403"/>
      <c r="O1" s="403"/>
      <c r="P1" s="403"/>
      <c r="Q1" s="114"/>
      <c r="R1" s="114"/>
      <c r="S1" s="114"/>
      <c r="T1" s="114"/>
      <c r="U1" s="114"/>
    </row>
    <row r="2" spans="1:21" ht="47.15" customHeight="1" x14ac:dyDescent="0.3">
      <c r="A2" s="411" t="s">
        <v>161</v>
      </c>
      <c r="B2" s="411"/>
      <c r="C2" s="411"/>
      <c r="D2" s="411"/>
      <c r="E2" s="411"/>
      <c r="F2" s="411"/>
      <c r="G2" s="411"/>
      <c r="H2" s="411"/>
      <c r="I2" s="411"/>
      <c r="J2" s="411"/>
      <c r="K2" s="411"/>
      <c r="L2" s="411"/>
      <c r="M2" s="411"/>
      <c r="N2" s="411"/>
      <c r="O2" s="411"/>
      <c r="P2" s="411"/>
      <c r="Q2" s="411"/>
    </row>
    <row r="3" spans="1:21" ht="16.899999999999999" customHeight="1" x14ac:dyDescent="0.3">
      <c r="A3" s="160" t="str">
        <f>'Domanda-Conteggio'!A10</f>
        <v>No RIS + SE</v>
      </c>
      <c r="B3" s="160"/>
      <c r="C3" s="160"/>
      <c r="D3" s="160"/>
      <c r="E3" s="160"/>
      <c r="F3" s="161"/>
      <c r="G3" s="162" t="str">
        <f>'Domanda-Conteggio'!A4</f>
        <v xml:space="preserve">Ditta </v>
      </c>
      <c r="H3" s="406"/>
      <c r="I3" s="406"/>
      <c r="J3" s="406"/>
      <c r="K3" s="406"/>
      <c r="L3" s="406"/>
    </row>
    <row r="4" spans="1:21" ht="18" customHeight="1" x14ac:dyDescent="0.3">
      <c r="A4" s="62" t="s">
        <v>112</v>
      </c>
      <c r="B4" s="62"/>
      <c r="C4" s="62"/>
      <c r="D4" s="62"/>
      <c r="E4" s="62"/>
      <c r="F4" s="166">
        <f>+'Classificazione categ salariali'!B4</f>
        <v>44562</v>
      </c>
      <c r="G4" s="165" t="s">
        <v>114</v>
      </c>
      <c r="H4" s="65">
        <f>NETWORKDAYS(F4,EOMONTH(F4,0))</f>
        <v>21</v>
      </c>
      <c r="I4" s="61" t="s">
        <v>115</v>
      </c>
      <c r="L4" s="402" t="str">
        <f>IF(MAX(Q32:U32)&gt;0,"Bitte überprüfen Sie Ihre Angaben","")</f>
        <v/>
      </c>
      <c r="M4" s="402"/>
    </row>
    <row r="5" spans="1:21" ht="18" customHeight="1" x14ac:dyDescent="0.3">
      <c r="A5" s="62" t="s">
        <v>113</v>
      </c>
      <c r="B5" s="62"/>
      <c r="C5" s="62"/>
      <c r="D5" s="62"/>
      <c r="E5" s="62"/>
      <c r="F5" s="163" t="str">
        <f>+'Classificazione categ salariali'!B5</f>
        <v/>
      </c>
      <c r="G5" s="163" t="str">
        <f>+'Classificazione categ salariali'!F5</f>
        <v/>
      </c>
      <c r="H5" s="65">
        <f>IF(AND(F5="",G5=""),+H4,NETWORKDAYS(F5,G5))</f>
        <v>21</v>
      </c>
      <c r="I5" t="s">
        <v>116</v>
      </c>
    </row>
    <row r="6" spans="1:21" x14ac:dyDescent="0.3">
      <c r="F6" s="402" t="str">
        <f>IF(F4="","bitte im Blatt «Deutsch» den Monat auswählen","")</f>
        <v/>
      </c>
      <c r="G6" s="402"/>
      <c r="H6" s="402"/>
      <c r="I6" s="402"/>
    </row>
    <row r="7" spans="1:21" ht="69" customHeight="1" x14ac:dyDescent="0.3">
      <c r="A7" s="153" t="s">
        <v>117</v>
      </c>
      <c r="B7" s="204" t="s">
        <v>118</v>
      </c>
      <c r="C7" s="204" t="s">
        <v>130</v>
      </c>
      <c r="D7" s="204" t="s">
        <v>131</v>
      </c>
      <c r="E7" s="204" t="s">
        <v>132</v>
      </c>
      <c r="F7" s="285" t="s">
        <v>119</v>
      </c>
      <c r="G7" s="154" t="s">
        <v>120</v>
      </c>
      <c r="H7" s="155" t="s">
        <v>121</v>
      </c>
      <c r="I7" s="286" t="s">
        <v>122</v>
      </c>
      <c r="J7" s="155" t="s">
        <v>123</v>
      </c>
      <c r="K7" s="154" t="s">
        <v>124</v>
      </c>
      <c r="L7" s="154" t="s">
        <v>125</v>
      </c>
      <c r="M7" s="154" t="s">
        <v>126</v>
      </c>
      <c r="N7" s="155" t="s">
        <v>127</v>
      </c>
      <c r="O7" s="156" t="s">
        <v>128</v>
      </c>
      <c r="P7" s="157" t="s">
        <v>129</v>
      </c>
      <c r="Q7" s="105" t="s">
        <v>15</v>
      </c>
      <c r="R7" s="115" t="s">
        <v>11</v>
      </c>
      <c r="S7" s="105" t="s">
        <v>14</v>
      </c>
      <c r="T7" s="105" t="s">
        <v>10</v>
      </c>
      <c r="U7" s="105" t="s">
        <v>13</v>
      </c>
    </row>
    <row r="8" spans="1:21" ht="14.5" hidden="1" x14ac:dyDescent="0.35">
      <c r="A8" s="145" t="s">
        <v>20</v>
      </c>
      <c r="B8" s="145"/>
      <c r="C8" s="145"/>
      <c r="D8" s="145"/>
      <c r="E8" s="145"/>
      <c r="F8" s="167"/>
      <c r="G8" s="158"/>
      <c r="H8" s="168"/>
      <c r="I8" s="169"/>
      <c r="J8" s="159"/>
      <c r="K8" s="167"/>
      <c r="L8" s="167"/>
      <c r="M8" s="149" t="str">
        <f>IF(F8*G8&gt;0,+F8/G8,"")</f>
        <v/>
      </c>
      <c r="N8" s="150" t="str">
        <f>IF(F8*G8&gt;0,+H8*J8,"")</f>
        <v/>
      </c>
      <c r="O8" s="151" t="str">
        <f>IF(F8&gt;0,IF(G8&gt;0,+H8*F8,F8)/$H$4*$H$5,"")</f>
        <v/>
      </c>
      <c r="P8" s="152" t="str">
        <f t="shared" ref="P8:P26" si="0">IF(F8&gt;0,IF(G8&gt;0,IF(M8&lt;=3470,$A$29,IF(M8&gt;=4340,$A$31,$A$30)),IF(H8&gt;0,IF(F8/H8&gt;=4340,$A$31,$U$7),"")),"")</f>
        <v/>
      </c>
      <c r="Q8" s="74">
        <f t="shared" ref="Q8:Q15" si="1">IF(F8&gt;0,IF(G8&gt;0,IF(M8&gt;12350,1,0),IF(H8&gt;0,IF(F8/H8&gt;12350,1,0),0)),0)</f>
        <v>0</v>
      </c>
      <c r="R8" s="73">
        <f>IF(I8&gt;H8,1,0)</f>
        <v>0</v>
      </c>
      <c r="S8" s="73">
        <f t="shared" ref="S8:S26" si="2">IF(AND(P8=$A$30,ISBLANK(J8)),1,0)</f>
        <v>0</v>
      </c>
      <c r="T8" s="74">
        <f>IF(F8&gt;0,IF(OR(K8="",L8&gt;K8),1,0),0)</f>
        <v>0</v>
      </c>
      <c r="U8" s="74">
        <f t="shared" ref="U8:U26" si="3">IF(AND(F8*MAX(G8:H8)&gt;0,P8&lt;&gt;$A$29,P8&lt;&gt;$A$30,P8&lt;&gt;$A$31),1,0)</f>
        <v>0</v>
      </c>
    </row>
    <row r="9" spans="1:21" x14ac:dyDescent="0.3">
      <c r="A9" s="170" t="s">
        <v>162</v>
      </c>
      <c r="B9" s="88" t="s">
        <v>143</v>
      </c>
      <c r="C9" s="88" t="s">
        <v>141</v>
      </c>
      <c r="D9" s="170">
        <v>20</v>
      </c>
      <c r="E9" s="170">
        <v>6</v>
      </c>
      <c r="F9" s="171">
        <v>5000</v>
      </c>
      <c r="G9" s="187">
        <v>1</v>
      </c>
      <c r="H9" s="173">
        <v>2</v>
      </c>
      <c r="I9" s="174">
        <v>2</v>
      </c>
      <c r="J9" s="192">
        <v>42</v>
      </c>
      <c r="K9" s="68">
        <f t="shared" ref="K9:K21" si="4">IF($F$4="","",IF(F9*G9&gt;0,+J9/5*$H$4*H9*G9,""))</f>
        <v>352.8</v>
      </c>
      <c r="L9" s="171">
        <v>256</v>
      </c>
      <c r="M9" s="67">
        <f t="shared" ref="M9:M21" si="5">IF(F9*G9&gt;0,+F9/G9,"")</f>
        <v>5000</v>
      </c>
      <c r="N9" s="68">
        <f t="shared" ref="N9:N21" si="6">IF(F9*G9&gt;0,+H9*J9,"")</f>
        <v>84</v>
      </c>
      <c r="O9" s="68">
        <f t="shared" ref="O9:O21" si="7">IF(F9&gt;0,IF(G9&gt;0,+H9*F9,F9)/$H$4*$H$5,"")</f>
        <v>10000</v>
      </c>
      <c r="P9" s="74" t="str">
        <f t="shared" si="0"/>
        <v>c) 
&gt;= 4'340</v>
      </c>
      <c r="Q9" s="74">
        <f t="shared" si="1"/>
        <v>0</v>
      </c>
      <c r="R9" s="73">
        <f t="shared" ref="R9:R21" si="8">IF(I9&gt;H9,1,0)</f>
        <v>0</v>
      </c>
      <c r="S9" s="73">
        <f t="shared" si="2"/>
        <v>0</v>
      </c>
      <c r="T9" s="74">
        <f t="shared" ref="T9:T21" si="9">IF(F9&gt;0,IF(OR(K9="",L9&gt;K9),1,0),0)</f>
        <v>0</v>
      </c>
      <c r="U9" s="74">
        <f t="shared" si="3"/>
        <v>0</v>
      </c>
    </row>
    <row r="10" spans="1:21" x14ac:dyDescent="0.3">
      <c r="A10" s="170" t="s">
        <v>163</v>
      </c>
      <c r="B10" s="88" t="s">
        <v>143</v>
      </c>
      <c r="C10" s="88" t="s">
        <v>142</v>
      </c>
      <c r="D10" s="88">
        <v>25</v>
      </c>
      <c r="E10" s="88">
        <v>6</v>
      </c>
      <c r="F10" s="89">
        <v>3000</v>
      </c>
      <c r="G10" s="187">
        <v>0.8</v>
      </c>
      <c r="H10" s="136">
        <v>2</v>
      </c>
      <c r="I10" s="137">
        <v>2</v>
      </c>
      <c r="J10" s="192">
        <v>40</v>
      </c>
      <c r="K10" s="68">
        <f t="shared" si="4"/>
        <v>268.8</v>
      </c>
      <c r="L10" s="171">
        <v>38.5</v>
      </c>
      <c r="M10" s="67">
        <f t="shared" si="5"/>
        <v>3750</v>
      </c>
      <c r="N10" s="68">
        <f t="shared" si="6"/>
        <v>80</v>
      </c>
      <c r="O10" s="68">
        <f t="shared" si="7"/>
        <v>6000</v>
      </c>
      <c r="P10" s="74" t="str">
        <f t="shared" si="0"/>
        <v>b) &gt; 3'470 und &lt; 4'340</v>
      </c>
      <c r="Q10" s="74">
        <f t="shared" si="1"/>
        <v>0</v>
      </c>
      <c r="R10" s="73">
        <f t="shared" si="8"/>
        <v>0</v>
      </c>
      <c r="S10" s="73">
        <f t="shared" si="2"/>
        <v>0</v>
      </c>
      <c r="T10" s="74">
        <f t="shared" si="9"/>
        <v>0</v>
      </c>
      <c r="U10" s="74">
        <f t="shared" si="3"/>
        <v>0</v>
      </c>
    </row>
    <row r="11" spans="1:21" x14ac:dyDescent="0.3">
      <c r="A11" s="170" t="s">
        <v>164</v>
      </c>
      <c r="B11" s="88" t="s">
        <v>143</v>
      </c>
      <c r="C11" s="88" t="s">
        <v>141</v>
      </c>
      <c r="D11" s="88">
        <v>25</v>
      </c>
      <c r="E11" s="88">
        <v>6</v>
      </c>
      <c r="F11" s="89">
        <v>6000</v>
      </c>
      <c r="G11" s="187">
        <v>1</v>
      </c>
      <c r="H11" s="136">
        <v>1</v>
      </c>
      <c r="I11" s="137">
        <v>1</v>
      </c>
      <c r="J11" s="192">
        <v>40</v>
      </c>
      <c r="K11" s="68">
        <f t="shared" si="4"/>
        <v>168</v>
      </c>
      <c r="L11" s="171">
        <v>40</v>
      </c>
      <c r="M11" s="67">
        <f t="shared" si="5"/>
        <v>6000</v>
      </c>
      <c r="N11" s="68">
        <f t="shared" si="6"/>
        <v>40</v>
      </c>
      <c r="O11" s="68">
        <f t="shared" si="7"/>
        <v>6000</v>
      </c>
      <c r="P11" s="74" t="str">
        <f t="shared" si="0"/>
        <v>c) 
&gt;= 4'340</v>
      </c>
      <c r="Q11" s="74">
        <f t="shared" si="1"/>
        <v>0</v>
      </c>
      <c r="R11" s="73">
        <f t="shared" si="8"/>
        <v>0</v>
      </c>
      <c r="S11" s="73">
        <f t="shared" si="2"/>
        <v>0</v>
      </c>
      <c r="T11" s="74">
        <f t="shared" si="9"/>
        <v>0</v>
      </c>
      <c r="U11" s="74">
        <f t="shared" si="3"/>
        <v>0</v>
      </c>
    </row>
    <row r="12" spans="1:21" x14ac:dyDescent="0.3">
      <c r="A12" s="170" t="s">
        <v>165</v>
      </c>
      <c r="B12" s="88" t="s">
        <v>143</v>
      </c>
      <c r="C12" s="88" t="s">
        <v>142</v>
      </c>
      <c r="D12" s="88">
        <v>25</v>
      </c>
      <c r="E12" s="88">
        <v>6</v>
      </c>
      <c r="F12" s="89">
        <v>4250</v>
      </c>
      <c r="G12" s="187">
        <v>1</v>
      </c>
      <c r="H12" s="136">
        <v>4</v>
      </c>
      <c r="I12" s="137">
        <v>3</v>
      </c>
      <c r="J12" s="192">
        <v>42</v>
      </c>
      <c r="K12" s="68">
        <f t="shared" si="4"/>
        <v>705.6</v>
      </c>
      <c r="L12" s="171">
        <v>396</v>
      </c>
      <c r="M12" s="67">
        <f t="shared" si="5"/>
        <v>4250</v>
      </c>
      <c r="N12" s="68">
        <f t="shared" si="6"/>
        <v>168</v>
      </c>
      <c r="O12" s="68">
        <f t="shared" si="7"/>
        <v>17000</v>
      </c>
      <c r="P12" s="74" t="str">
        <f t="shared" si="0"/>
        <v>b) &gt; 3'470 und &lt; 4'340</v>
      </c>
      <c r="Q12" s="74">
        <f t="shared" si="1"/>
        <v>0</v>
      </c>
      <c r="R12" s="73">
        <f t="shared" si="8"/>
        <v>0</v>
      </c>
      <c r="S12" s="73">
        <f t="shared" si="2"/>
        <v>0</v>
      </c>
      <c r="T12" s="74">
        <f t="shared" si="9"/>
        <v>0</v>
      </c>
      <c r="U12" s="74">
        <f t="shared" si="3"/>
        <v>0</v>
      </c>
    </row>
    <row r="13" spans="1:21" x14ac:dyDescent="0.3">
      <c r="A13" s="170" t="s">
        <v>168</v>
      </c>
      <c r="B13" s="88" t="s">
        <v>147</v>
      </c>
      <c r="C13" s="88" t="s">
        <v>141</v>
      </c>
      <c r="D13" s="88">
        <v>20</v>
      </c>
      <c r="E13" s="88">
        <v>6</v>
      </c>
      <c r="F13" s="89">
        <v>3900</v>
      </c>
      <c r="G13" s="187">
        <v>1</v>
      </c>
      <c r="H13" s="136">
        <v>1</v>
      </c>
      <c r="I13" s="137">
        <v>1</v>
      </c>
      <c r="J13" s="192">
        <v>40</v>
      </c>
      <c r="K13" s="68">
        <f t="shared" si="4"/>
        <v>168</v>
      </c>
      <c r="L13" s="171">
        <v>111</v>
      </c>
      <c r="M13" s="67">
        <f t="shared" si="5"/>
        <v>3900</v>
      </c>
      <c r="N13" s="68">
        <f t="shared" si="6"/>
        <v>40</v>
      </c>
      <c r="O13" s="68">
        <f t="shared" si="7"/>
        <v>3900</v>
      </c>
      <c r="P13" s="74" t="str">
        <f t="shared" si="0"/>
        <v>b) &gt; 3'470 und &lt; 4'340</v>
      </c>
      <c r="Q13" s="74">
        <f t="shared" si="1"/>
        <v>0</v>
      </c>
      <c r="R13" s="73">
        <f t="shared" si="8"/>
        <v>0</v>
      </c>
      <c r="S13" s="73">
        <f t="shared" si="2"/>
        <v>0</v>
      </c>
      <c r="T13" s="74">
        <f t="shared" si="9"/>
        <v>0</v>
      </c>
      <c r="U13" s="74">
        <f t="shared" si="3"/>
        <v>0</v>
      </c>
    </row>
    <row r="14" spans="1:21" x14ac:dyDescent="0.3">
      <c r="A14" s="170" t="s">
        <v>165</v>
      </c>
      <c r="B14" s="88" t="s">
        <v>143</v>
      </c>
      <c r="C14" s="88" t="s">
        <v>142</v>
      </c>
      <c r="D14" s="88">
        <v>25</v>
      </c>
      <c r="E14" s="88">
        <v>6</v>
      </c>
      <c r="F14" s="89">
        <v>3650</v>
      </c>
      <c r="G14" s="187">
        <v>0.7</v>
      </c>
      <c r="H14" s="136">
        <v>1</v>
      </c>
      <c r="I14" s="137">
        <v>1</v>
      </c>
      <c r="J14" s="192">
        <v>40</v>
      </c>
      <c r="K14" s="68">
        <f t="shared" si="4"/>
        <v>117.6</v>
      </c>
      <c r="L14" s="171">
        <v>102</v>
      </c>
      <c r="M14" s="67">
        <f t="shared" si="5"/>
        <v>5214.2857142857147</v>
      </c>
      <c r="N14" s="68">
        <f t="shared" si="6"/>
        <v>40</v>
      </c>
      <c r="O14" s="68">
        <f t="shared" si="7"/>
        <v>3649.9999999999995</v>
      </c>
      <c r="P14" s="74" t="str">
        <f t="shared" si="0"/>
        <v>c) 
&gt;= 4'340</v>
      </c>
      <c r="Q14" s="74">
        <f t="shared" si="1"/>
        <v>0</v>
      </c>
      <c r="R14" s="73">
        <f t="shared" si="8"/>
        <v>0</v>
      </c>
      <c r="S14" s="73">
        <f t="shared" si="2"/>
        <v>0</v>
      </c>
      <c r="T14" s="74">
        <f t="shared" si="9"/>
        <v>0</v>
      </c>
      <c r="U14" s="74">
        <f t="shared" si="3"/>
        <v>0</v>
      </c>
    </row>
    <row r="15" spans="1:21" x14ac:dyDescent="0.3">
      <c r="A15" s="170" t="s">
        <v>166</v>
      </c>
      <c r="B15" s="88" t="s">
        <v>143</v>
      </c>
      <c r="C15" s="88" t="s">
        <v>141</v>
      </c>
      <c r="D15" s="88">
        <v>20</v>
      </c>
      <c r="E15" s="88">
        <v>6</v>
      </c>
      <c r="F15" s="89">
        <v>4700</v>
      </c>
      <c r="G15" s="187">
        <v>1</v>
      </c>
      <c r="H15" s="136">
        <v>3</v>
      </c>
      <c r="I15" s="137">
        <v>1</v>
      </c>
      <c r="J15" s="192">
        <v>42</v>
      </c>
      <c r="K15" s="68">
        <f t="shared" si="4"/>
        <v>529.20000000000005</v>
      </c>
      <c r="L15" s="171">
        <v>121</v>
      </c>
      <c r="M15" s="67">
        <f t="shared" si="5"/>
        <v>4700</v>
      </c>
      <c r="N15" s="68">
        <f t="shared" si="6"/>
        <v>126</v>
      </c>
      <c r="O15" s="68">
        <f t="shared" si="7"/>
        <v>14100</v>
      </c>
      <c r="P15" s="74" t="str">
        <f t="shared" si="0"/>
        <v>c) 
&gt;= 4'340</v>
      </c>
      <c r="Q15" s="74">
        <f t="shared" si="1"/>
        <v>0</v>
      </c>
      <c r="R15" s="73">
        <f t="shared" si="8"/>
        <v>0</v>
      </c>
      <c r="S15" s="73">
        <f t="shared" si="2"/>
        <v>0</v>
      </c>
      <c r="T15" s="74">
        <f t="shared" si="9"/>
        <v>0</v>
      </c>
      <c r="U15" s="74">
        <f t="shared" si="3"/>
        <v>0</v>
      </c>
    </row>
    <row r="16" spans="1:21" x14ac:dyDescent="0.3">
      <c r="A16" s="170" t="s">
        <v>167</v>
      </c>
      <c r="B16" s="88" t="s">
        <v>144</v>
      </c>
      <c r="C16" s="88" t="s">
        <v>142</v>
      </c>
      <c r="D16" s="88">
        <v>25</v>
      </c>
      <c r="E16" s="88">
        <v>6</v>
      </c>
      <c r="F16" s="89">
        <v>3200</v>
      </c>
      <c r="G16" s="187">
        <v>0.5</v>
      </c>
      <c r="H16" s="136">
        <v>1</v>
      </c>
      <c r="I16" s="137">
        <v>1</v>
      </c>
      <c r="J16" s="192">
        <v>42</v>
      </c>
      <c r="K16" s="68">
        <f t="shared" si="4"/>
        <v>88.2</v>
      </c>
      <c r="L16" s="171">
        <v>53</v>
      </c>
      <c r="M16" s="67">
        <f t="shared" si="5"/>
        <v>6400</v>
      </c>
      <c r="N16" s="68">
        <f t="shared" si="6"/>
        <v>42</v>
      </c>
      <c r="O16" s="68">
        <f t="shared" si="7"/>
        <v>3200</v>
      </c>
      <c r="P16" s="74" t="str">
        <f t="shared" si="0"/>
        <v>c) 
&gt;= 4'340</v>
      </c>
      <c r="Q16" s="74">
        <f>IF(F16&gt;0,IF(G16&gt;0,IF(M16&gt;12350,1,0),IF(H16&gt;0,IF(F16/H16&gt;12350,1,0),0)),0)</f>
        <v>0</v>
      </c>
      <c r="R16" s="73">
        <f t="shared" si="8"/>
        <v>0</v>
      </c>
      <c r="S16" s="73">
        <f t="shared" si="2"/>
        <v>0</v>
      </c>
      <c r="T16" s="74">
        <f t="shared" si="9"/>
        <v>0</v>
      </c>
      <c r="U16" s="74">
        <f t="shared" si="3"/>
        <v>0</v>
      </c>
    </row>
    <row r="17" spans="1:21" x14ac:dyDescent="0.3">
      <c r="A17" s="170"/>
      <c r="B17" s="170"/>
      <c r="C17" s="170"/>
      <c r="D17" s="170"/>
      <c r="E17" s="170"/>
      <c r="F17" s="171"/>
      <c r="G17" s="172"/>
      <c r="H17" s="173"/>
      <c r="I17" s="174"/>
      <c r="J17" s="175"/>
      <c r="K17" s="68" t="str">
        <f t="shared" si="4"/>
        <v/>
      </c>
      <c r="L17" s="171"/>
      <c r="M17" s="67" t="str">
        <f t="shared" si="5"/>
        <v/>
      </c>
      <c r="N17" s="68" t="str">
        <f t="shared" si="6"/>
        <v/>
      </c>
      <c r="O17" s="68" t="str">
        <f t="shared" si="7"/>
        <v/>
      </c>
      <c r="P17" s="74" t="str">
        <f t="shared" si="0"/>
        <v/>
      </c>
      <c r="Q17" s="74">
        <f t="shared" ref="Q17:Q24" si="10">IF(F17&gt;0,IF(G17&gt;0,IF(M17&gt;12350,1,0),IF(H17&gt;0,IF(F17/H17&gt;12350,1,0),0)),0)</f>
        <v>0</v>
      </c>
      <c r="R17" s="73">
        <f t="shared" si="8"/>
        <v>0</v>
      </c>
      <c r="S17" s="73">
        <f t="shared" si="2"/>
        <v>0</v>
      </c>
      <c r="T17" s="74">
        <f t="shared" si="9"/>
        <v>0</v>
      </c>
      <c r="U17" s="74">
        <f t="shared" si="3"/>
        <v>0</v>
      </c>
    </row>
    <row r="18" spans="1:21" x14ac:dyDescent="0.3">
      <c r="A18" s="170"/>
      <c r="B18" s="170"/>
      <c r="C18" s="170"/>
      <c r="D18" s="170"/>
      <c r="E18" s="170"/>
      <c r="F18" s="171"/>
      <c r="G18" s="172"/>
      <c r="H18" s="173"/>
      <c r="I18" s="174"/>
      <c r="J18" s="175"/>
      <c r="K18" s="68" t="str">
        <f t="shared" si="4"/>
        <v/>
      </c>
      <c r="L18" s="171"/>
      <c r="M18" s="67" t="str">
        <f t="shared" si="5"/>
        <v/>
      </c>
      <c r="N18" s="68" t="str">
        <f t="shared" si="6"/>
        <v/>
      </c>
      <c r="O18" s="68" t="str">
        <f t="shared" si="7"/>
        <v/>
      </c>
      <c r="P18" s="74" t="str">
        <f t="shared" si="0"/>
        <v/>
      </c>
      <c r="Q18" s="74">
        <f t="shared" si="10"/>
        <v>0</v>
      </c>
      <c r="R18" s="73">
        <f t="shared" si="8"/>
        <v>0</v>
      </c>
      <c r="S18" s="73">
        <f t="shared" si="2"/>
        <v>0</v>
      </c>
      <c r="T18" s="74">
        <f t="shared" si="9"/>
        <v>0</v>
      </c>
      <c r="U18" s="74">
        <f t="shared" si="3"/>
        <v>0</v>
      </c>
    </row>
    <row r="19" spans="1:21" x14ac:dyDescent="0.3">
      <c r="A19" s="170"/>
      <c r="B19" s="170"/>
      <c r="C19" s="170"/>
      <c r="D19" s="170"/>
      <c r="E19" s="170"/>
      <c r="F19" s="171"/>
      <c r="G19" s="172"/>
      <c r="H19" s="173"/>
      <c r="I19" s="174"/>
      <c r="J19" s="175"/>
      <c r="K19" s="68" t="str">
        <f t="shared" si="4"/>
        <v/>
      </c>
      <c r="L19" s="171"/>
      <c r="M19" s="67" t="str">
        <f t="shared" si="5"/>
        <v/>
      </c>
      <c r="N19" s="68" t="str">
        <f t="shared" si="6"/>
        <v/>
      </c>
      <c r="O19" s="68" t="str">
        <f t="shared" si="7"/>
        <v/>
      </c>
      <c r="P19" s="74" t="str">
        <f t="shared" si="0"/>
        <v/>
      </c>
      <c r="Q19" s="74">
        <f t="shared" si="10"/>
        <v>0</v>
      </c>
      <c r="R19" s="73">
        <f t="shared" si="8"/>
        <v>0</v>
      </c>
      <c r="S19" s="73">
        <f t="shared" si="2"/>
        <v>0</v>
      </c>
      <c r="T19" s="74">
        <f t="shared" si="9"/>
        <v>0</v>
      </c>
      <c r="U19" s="74">
        <f t="shared" si="3"/>
        <v>0</v>
      </c>
    </row>
    <row r="20" spans="1:21" x14ac:dyDescent="0.3">
      <c r="A20" s="170"/>
      <c r="B20" s="170"/>
      <c r="C20" s="170"/>
      <c r="D20" s="170"/>
      <c r="E20" s="170"/>
      <c r="F20" s="171"/>
      <c r="G20" s="172"/>
      <c r="H20" s="173"/>
      <c r="I20" s="174"/>
      <c r="J20" s="175"/>
      <c r="K20" s="68" t="str">
        <f t="shared" si="4"/>
        <v/>
      </c>
      <c r="L20" s="171"/>
      <c r="M20" s="67" t="str">
        <f t="shared" si="5"/>
        <v/>
      </c>
      <c r="N20" s="68" t="str">
        <f t="shared" si="6"/>
        <v/>
      </c>
      <c r="O20" s="68" t="str">
        <f t="shared" si="7"/>
        <v/>
      </c>
      <c r="P20" s="74" t="str">
        <f t="shared" si="0"/>
        <v/>
      </c>
      <c r="Q20" s="74">
        <f t="shared" si="10"/>
        <v>0</v>
      </c>
      <c r="R20" s="73">
        <f t="shared" si="8"/>
        <v>0</v>
      </c>
      <c r="S20" s="73">
        <f t="shared" si="2"/>
        <v>0</v>
      </c>
      <c r="T20" s="74">
        <f t="shared" si="9"/>
        <v>0</v>
      </c>
      <c r="U20" s="74">
        <f t="shared" si="3"/>
        <v>0</v>
      </c>
    </row>
    <row r="21" spans="1:21" x14ac:dyDescent="0.3">
      <c r="A21" s="170"/>
      <c r="B21" s="170"/>
      <c r="C21" s="170"/>
      <c r="D21" s="170"/>
      <c r="E21" s="170"/>
      <c r="F21" s="171"/>
      <c r="G21" s="172"/>
      <c r="H21" s="173"/>
      <c r="I21" s="174"/>
      <c r="J21" s="175"/>
      <c r="K21" s="68" t="str">
        <f t="shared" si="4"/>
        <v/>
      </c>
      <c r="L21" s="171"/>
      <c r="M21" s="67" t="str">
        <f t="shared" si="5"/>
        <v/>
      </c>
      <c r="N21" s="68" t="str">
        <f t="shared" si="6"/>
        <v/>
      </c>
      <c r="O21" s="68" t="str">
        <f t="shared" si="7"/>
        <v/>
      </c>
      <c r="P21" s="74" t="str">
        <f t="shared" si="0"/>
        <v/>
      </c>
      <c r="Q21" s="74">
        <f t="shared" si="10"/>
        <v>0</v>
      </c>
      <c r="R21" s="73">
        <f t="shared" si="8"/>
        <v>0</v>
      </c>
      <c r="S21" s="73">
        <f t="shared" si="2"/>
        <v>0</v>
      </c>
      <c r="T21" s="74">
        <f t="shared" si="9"/>
        <v>0</v>
      </c>
      <c r="U21" s="74">
        <f t="shared" si="3"/>
        <v>0</v>
      </c>
    </row>
    <row r="22" spans="1:21" outlineLevel="1" x14ac:dyDescent="0.3">
      <c r="A22" s="170"/>
      <c r="B22" s="170"/>
      <c r="C22" s="170"/>
      <c r="D22" s="170"/>
      <c r="E22" s="170"/>
      <c r="F22" s="171"/>
      <c r="G22" s="172"/>
      <c r="H22" s="173"/>
      <c r="I22" s="174"/>
      <c r="J22" s="175"/>
      <c r="K22" s="68" t="str">
        <f t="shared" ref="K22:K26" si="11">IF($F$4="","",IF(F22*G22&gt;0,+J22/5*$H$4*H22*G22,""))</f>
        <v/>
      </c>
      <c r="L22" s="171"/>
      <c r="M22" s="67" t="str">
        <f t="shared" ref="M22:M26" si="12">IF(F22*G22&gt;0,+F22/G22,"")</f>
        <v/>
      </c>
      <c r="N22" s="68" t="str">
        <f t="shared" ref="N22:N26" si="13">IF(F22*G22&gt;0,+H22*J22,"")</f>
        <v/>
      </c>
      <c r="O22" s="68" t="str">
        <f t="shared" ref="O22:O26" si="14">IF(F22&gt;0,IF(G22&gt;0,+H22*F22,F22)/$H$4*$H$5,"")</f>
        <v/>
      </c>
      <c r="P22" s="74" t="str">
        <f t="shared" si="0"/>
        <v/>
      </c>
      <c r="Q22" s="74">
        <f t="shared" si="10"/>
        <v>0</v>
      </c>
      <c r="R22" s="73">
        <f t="shared" ref="R22:R26" si="15">IF(I22&gt;H22,1,0)</f>
        <v>0</v>
      </c>
      <c r="S22" s="73">
        <f t="shared" si="2"/>
        <v>0</v>
      </c>
      <c r="T22" s="74">
        <f t="shared" ref="T22:T26" si="16">IF(F22&gt;0,IF(OR(K22="",L22&gt;K22),1,0),0)</f>
        <v>0</v>
      </c>
      <c r="U22" s="74">
        <f t="shared" si="3"/>
        <v>0</v>
      </c>
    </row>
    <row r="23" spans="1:21" outlineLevel="1" x14ac:dyDescent="0.3">
      <c r="A23" s="170"/>
      <c r="B23" s="170"/>
      <c r="C23" s="170"/>
      <c r="D23" s="170"/>
      <c r="E23" s="170"/>
      <c r="F23" s="171"/>
      <c r="G23" s="172"/>
      <c r="H23" s="173"/>
      <c r="I23" s="174"/>
      <c r="J23" s="175"/>
      <c r="K23" s="68" t="str">
        <f t="shared" si="11"/>
        <v/>
      </c>
      <c r="L23" s="171"/>
      <c r="M23" s="67" t="str">
        <f t="shared" si="12"/>
        <v/>
      </c>
      <c r="N23" s="68" t="str">
        <f t="shared" si="13"/>
        <v/>
      </c>
      <c r="O23" s="68" t="str">
        <f t="shared" si="14"/>
        <v/>
      </c>
      <c r="P23" s="74" t="str">
        <f t="shared" si="0"/>
        <v/>
      </c>
      <c r="Q23" s="74">
        <f t="shared" si="10"/>
        <v>0</v>
      </c>
      <c r="R23" s="73">
        <f t="shared" si="15"/>
        <v>0</v>
      </c>
      <c r="S23" s="73">
        <f t="shared" si="2"/>
        <v>0</v>
      </c>
      <c r="T23" s="74">
        <f t="shared" si="16"/>
        <v>0</v>
      </c>
      <c r="U23" s="74">
        <f t="shared" si="3"/>
        <v>0</v>
      </c>
    </row>
    <row r="24" spans="1:21" outlineLevel="1" x14ac:dyDescent="0.3">
      <c r="A24" s="170"/>
      <c r="B24" s="170"/>
      <c r="C24" s="170"/>
      <c r="D24" s="170"/>
      <c r="E24" s="170"/>
      <c r="F24" s="171"/>
      <c r="G24" s="172"/>
      <c r="H24" s="173"/>
      <c r="I24" s="174"/>
      <c r="J24" s="175"/>
      <c r="K24" s="68" t="str">
        <f t="shared" si="11"/>
        <v/>
      </c>
      <c r="L24" s="171"/>
      <c r="M24" s="67" t="str">
        <f t="shared" si="12"/>
        <v/>
      </c>
      <c r="N24" s="68" t="str">
        <f t="shared" si="13"/>
        <v/>
      </c>
      <c r="O24" s="68" t="str">
        <f t="shared" si="14"/>
        <v/>
      </c>
      <c r="P24" s="74" t="str">
        <f t="shared" si="0"/>
        <v/>
      </c>
      <c r="Q24" s="74">
        <f t="shared" si="10"/>
        <v>0</v>
      </c>
      <c r="R24" s="73">
        <f t="shared" si="15"/>
        <v>0</v>
      </c>
      <c r="S24" s="73">
        <f t="shared" si="2"/>
        <v>0</v>
      </c>
      <c r="T24" s="74">
        <f t="shared" si="16"/>
        <v>0</v>
      </c>
      <c r="U24" s="74">
        <f t="shared" si="3"/>
        <v>0</v>
      </c>
    </row>
    <row r="25" spans="1:21" outlineLevel="1" x14ac:dyDescent="0.3">
      <c r="A25" s="170"/>
      <c r="B25" s="170"/>
      <c r="C25" s="170"/>
      <c r="D25" s="170"/>
      <c r="E25" s="170"/>
      <c r="F25" s="171"/>
      <c r="G25" s="172"/>
      <c r="H25" s="173"/>
      <c r="I25" s="174"/>
      <c r="J25" s="175"/>
      <c r="K25" s="68" t="str">
        <f t="shared" si="11"/>
        <v/>
      </c>
      <c r="L25" s="171"/>
      <c r="M25" s="67" t="str">
        <f t="shared" si="12"/>
        <v/>
      </c>
      <c r="N25" s="68" t="str">
        <f t="shared" si="13"/>
        <v/>
      </c>
      <c r="O25" s="68" t="str">
        <f t="shared" si="14"/>
        <v/>
      </c>
      <c r="P25" s="74" t="str">
        <f t="shared" si="0"/>
        <v/>
      </c>
      <c r="Q25" s="74">
        <f t="shared" ref="Q25:Q26" si="17">IF(F25&gt;0,IF(G25&gt;0,IF(M25&gt;12350,1,0),IF(H25&gt;0,IF(F25/H25&gt;12350,1,0),0)),0)</f>
        <v>0</v>
      </c>
      <c r="R25" s="73">
        <f t="shared" si="15"/>
        <v>0</v>
      </c>
      <c r="S25" s="73">
        <f t="shared" si="2"/>
        <v>0</v>
      </c>
      <c r="T25" s="74">
        <f t="shared" si="16"/>
        <v>0</v>
      </c>
      <c r="U25" s="74">
        <f t="shared" si="3"/>
        <v>0</v>
      </c>
    </row>
    <row r="26" spans="1:21" outlineLevel="1" x14ac:dyDescent="0.3">
      <c r="A26" s="176"/>
      <c r="B26" s="239"/>
      <c r="C26" s="239"/>
      <c r="D26" s="239"/>
      <c r="E26" s="239"/>
      <c r="F26" s="171"/>
      <c r="G26" s="172"/>
      <c r="H26" s="173"/>
      <c r="I26" s="174"/>
      <c r="J26" s="175"/>
      <c r="K26" s="71" t="str">
        <f t="shared" si="11"/>
        <v/>
      </c>
      <c r="L26" s="171"/>
      <c r="M26" s="70" t="str">
        <f t="shared" si="12"/>
        <v/>
      </c>
      <c r="N26" s="71" t="str">
        <f t="shared" si="13"/>
        <v/>
      </c>
      <c r="O26" s="68" t="str">
        <f t="shared" si="14"/>
        <v/>
      </c>
      <c r="P26" s="77" t="str">
        <f t="shared" si="0"/>
        <v/>
      </c>
      <c r="Q26" s="74">
        <f t="shared" si="17"/>
        <v>0</v>
      </c>
      <c r="R26" s="73">
        <f t="shared" si="15"/>
        <v>0</v>
      </c>
      <c r="S26" s="73">
        <f t="shared" si="2"/>
        <v>0</v>
      </c>
      <c r="T26" s="74">
        <f t="shared" si="16"/>
        <v>0</v>
      </c>
      <c r="U26" s="74">
        <f t="shared" si="3"/>
        <v>0</v>
      </c>
    </row>
    <row r="27" spans="1:21" ht="27.65" customHeight="1" outlineLevel="1" x14ac:dyDescent="0.3">
      <c r="A27" s="218" t="s">
        <v>75</v>
      </c>
      <c r="B27" s="218"/>
      <c r="C27" s="218"/>
      <c r="D27" s="218"/>
      <c r="E27" s="218"/>
      <c r="F27" s="218"/>
      <c r="G27" s="218"/>
      <c r="H27" s="218"/>
      <c r="I27" s="218"/>
      <c r="J27" s="218"/>
      <c r="K27" s="218"/>
      <c r="L27" s="218"/>
      <c r="M27" s="241"/>
      <c r="N27" s="242"/>
      <c r="O27" s="243"/>
      <c r="P27" s="244"/>
      <c r="Q27" s="222"/>
      <c r="R27" s="223"/>
      <c r="S27" s="223"/>
      <c r="T27" s="222"/>
      <c r="U27" s="222"/>
    </row>
    <row r="28" spans="1:21" ht="42" x14ac:dyDescent="0.3">
      <c r="A28" s="98" t="s">
        <v>129</v>
      </c>
      <c r="B28" s="240"/>
      <c r="C28" s="240"/>
      <c r="D28" s="240"/>
      <c r="E28" s="240"/>
      <c r="F28" s="99"/>
      <c r="G28" s="100"/>
      <c r="H28" s="101" t="s">
        <v>135</v>
      </c>
      <c r="I28" s="102" t="s">
        <v>136</v>
      </c>
      <c r="J28" s="101" t="s">
        <v>137</v>
      </c>
      <c r="K28" s="101" t="s">
        <v>138</v>
      </c>
      <c r="L28" s="101" t="s">
        <v>139</v>
      </c>
      <c r="M28" s="100"/>
      <c r="N28" s="100"/>
      <c r="O28" s="103" t="s">
        <v>128</v>
      </c>
      <c r="P28" s="100"/>
      <c r="Q28" s="117"/>
      <c r="R28" s="116"/>
      <c r="S28" s="116"/>
      <c r="T28" s="117"/>
      <c r="U28" s="117"/>
    </row>
    <row r="29" spans="1:21" x14ac:dyDescent="0.3">
      <c r="A29" s="90" t="str">
        <f>+'Domanda-Conteggio'!AH23</f>
        <v>a) 
&lt;= 3'470</v>
      </c>
      <c r="B29" s="96"/>
      <c r="C29" s="96"/>
      <c r="D29" s="96"/>
      <c r="E29" s="96"/>
      <c r="F29" s="91"/>
      <c r="G29" s="92"/>
      <c r="H29" s="93">
        <f>SUMIF($P$8:$P$26,$A29,H$8:H$26)</f>
        <v>0</v>
      </c>
      <c r="I29" s="93">
        <f t="shared" ref="I29" si="18">SUMIF($P$8:$P$26,$A29,I$8:I$26)</f>
        <v>0</v>
      </c>
      <c r="J29" s="94" t="s">
        <v>6</v>
      </c>
      <c r="K29" s="95">
        <f t="shared" ref="K29:L29" si="19">SUMIF($P$8:$P$26,$A29,K$8:K$26)</f>
        <v>0</v>
      </c>
      <c r="L29" s="95">
        <f t="shared" si="19"/>
        <v>0</v>
      </c>
      <c r="M29" s="96"/>
      <c r="N29" s="96"/>
      <c r="O29" s="97">
        <f>SUMIF($P$8:$P$26,$A29,O$8:O$26)</f>
        <v>0</v>
      </c>
      <c r="P29" s="96"/>
      <c r="Q29" s="93"/>
      <c r="R29" s="90"/>
      <c r="S29" s="90"/>
      <c r="T29" s="93"/>
      <c r="U29" s="93"/>
    </row>
    <row r="30" spans="1:21" x14ac:dyDescent="0.3">
      <c r="A30" s="73" t="str">
        <f>+'Domanda-Conteggio'!AJ23</f>
        <v>b) &gt; 3'470 und &lt; 4'340</v>
      </c>
      <c r="B30" s="84"/>
      <c r="C30" s="84"/>
      <c r="D30" s="84"/>
      <c r="E30" s="84"/>
      <c r="F30" s="69"/>
      <c r="G30" s="86"/>
      <c r="H30" s="74">
        <v>6</v>
      </c>
      <c r="I30" s="74">
        <v>5</v>
      </c>
      <c r="J30" s="67">
        <v>41.332999999999998</v>
      </c>
      <c r="K30" s="75">
        <v>974.4</v>
      </c>
      <c r="L30" s="75">
        <v>434.5</v>
      </c>
      <c r="M30" s="84"/>
      <c r="N30" s="84"/>
      <c r="O30" s="67">
        <v>23000</v>
      </c>
      <c r="P30" s="84"/>
      <c r="Q30" s="74"/>
      <c r="R30" s="73"/>
      <c r="S30" s="73"/>
      <c r="T30" s="74"/>
      <c r="U30" s="74"/>
    </row>
    <row r="31" spans="1:21" x14ac:dyDescent="0.3">
      <c r="A31" s="76" t="str">
        <f>+'Domanda-Conteggio'!AL23</f>
        <v>c) 
&gt;= 4'340</v>
      </c>
      <c r="B31" s="85"/>
      <c r="C31" s="85"/>
      <c r="D31" s="85"/>
      <c r="E31" s="85"/>
      <c r="F31" s="72"/>
      <c r="G31" s="87"/>
      <c r="H31" s="77">
        <v>2</v>
      </c>
      <c r="I31" s="77">
        <v>2</v>
      </c>
      <c r="J31" s="78">
        <v>41</v>
      </c>
      <c r="K31" s="79">
        <v>205.8</v>
      </c>
      <c r="L31" s="79">
        <v>155</v>
      </c>
      <c r="M31" s="85"/>
      <c r="N31" s="85"/>
      <c r="O31" s="70">
        <v>6850</v>
      </c>
      <c r="P31" s="85"/>
      <c r="Q31" s="77"/>
      <c r="R31" s="76"/>
      <c r="S31" s="76"/>
      <c r="T31" s="77"/>
      <c r="U31" s="77"/>
    </row>
    <row r="32" spans="1:21" x14ac:dyDescent="0.3">
      <c r="A32" s="80" t="s">
        <v>72</v>
      </c>
      <c r="B32" s="64"/>
      <c r="C32" s="64"/>
      <c r="D32" s="64"/>
      <c r="E32" s="64"/>
      <c r="F32" s="83"/>
      <c r="G32" s="64"/>
      <c r="H32" s="81">
        <f>SUM(H29:H31)</f>
        <v>8</v>
      </c>
      <c r="I32" s="81">
        <f>SUM(I29:I31)</f>
        <v>7</v>
      </c>
      <c r="J32" s="81"/>
      <c r="K32" s="82">
        <f>SUM(K29:K31)</f>
        <v>1180.2</v>
      </c>
      <c r="L32" s="82">
        <f>SUM(L29:L31)</f>
        <v>589.5</v>
      </c>
      <c r="M32" s="64"/>
      <c r="N32" s="64"/>
      <c r="O32" s="82">
        <f>SUM(O29:O31)</f>
        <v>29850</v>
      </c>
      <c r="P32" s="64"/>
      <c r="Q32" s="119">
        <f>SUM(Q8:Q26)</f>
        <v>0</v>
      </c>
      <c r="R32" s="118">
        <f>SUM(R8:R26)</f>
        <v>0</v>
      </c>
      <c r="S32" s="118">
        <f>SUM(S8:S26)</f>
        <v>0</v>
      </c>
      <c r="T32" s="119">
        <f>SUM(T8:T26)</f>
        <v>0</v>
      </c>
      <c r="U32" s="119">
        <f>SUM(U8:U26)</f>
        <v>0</v>
      </c>
    </row>
    <row r="33" spans="1:21" x14ac:dyDescent="0.3">
      <c r="A33" s="216"/>
      <c r="B33" s="216"/>
      <c r="C33" s="216"/>
      <c r="D33" s="216"/>
      <c r="E33" s="216"/>
      <c r="F33" s="216"/>
      <c r="G33" s="216"/>
      <c r="H33" s="216"/>
      <c r="I33" s="216"/>
      <c r="J33" s="216"/>
      <c r="K33" s="217"/>
      <c r="L33" s="217"/>
      <c r="M33" s="216"/>
      <c r="N33" s="216"/>
      <c r="O33" s="217"/>
      <c r="P33" s="216"/>
      <c r="Q33" s="216"/>
      <c r="R33" s="216"/>
      <c r="S33" s="216"/>
      <c r="T33" s="216"/>
      <c r="U33" s="216"/>
    </row>
    <row r="35" spans="1:21" ht="24.65" customHeight="1" x14ac:dyDescent="0.3">
      <c r="A35" s="218" t="s">
        <v>74</v>
      </c>
      <c r="B35" s="218"/>
      <c r="C35" s="218"/>
      <c r="D35" s="218"/>
      <c r="E35" s="218"/>
      <c r="F35" s="218"/>
      <c r="G35" s="218"/>
      <c r="H35" s="218"/>
      <c r="I35" s="218"/>
      <c r="J35" s="218"/>
      <c r="K35" s="218"/>
      <c r="L35" s="218"/>
    </row>
    <row r="36" spans="1:21" ht="42" x14ac:dyDescent="0.3">
      <c r="A36" s="98" t="s">
        <v>129</v>
      </c>
      <c r="B36" s="204"/>
      <c r="C36" s="204"/>
      <c r="D36" s="204" t="s">
        <v>133</v>
      </c>
      <c r="E36" s="204" t="s">
        <v>134</v>
      </c>
      <c r="F36" s="99"/>
      <c r="G36" s="100"/>
      <c r="H36" s="101" t="s">
        <v>135</v>
      </c>
      <c r="I36" s="102" t="s">
        <v>136</v>
      </c>
      <c r="J36" s="101" t="s">
        <v>137</v>
      </c>
      <c r="K36" s="101" t="s">
        <v>138</v>
      </c>
      <c r="L36" s="101" t="s">
        <v>139</v>
      </c>
      <c r="M36" s="100"/>
      <c r="N36" s="100"/>
      <c r="O36" s="103" t="s">
        <v>128</v>
      </c>
    </row>
    <row r="37" spans="1:21" x14ac:dyDescent="0.3">
      <c r="A37" s="90" t="s">
        <v>33</v>
      </c>
      <c r="B37" s="96"/>
      <c r="C37" s="93"/>
      <c r="D37" s="93">
        <v>0</v>
      </c>
      <c r="E37" s="93">
        <v>0</v>
      </c>
      <c r="F37" s="91"/>
      <c r="G37" s="92"/>
      <c r="H37" s="93">
        <f>SUMIFS($H$8:$H$85,$P$8:$P$85,A$88,$C$8:$C$85,$AC$5)</f>
        <v>0</v>
      </c>
      <c r="I37" s="93">
        <f>SUMIFS($I$8:$I$85,P$8:P$85,$A$88,$C$8:$C$85, $AC$5)</f>
        <v>0</v>
      </c>
      <c r="J37" s="193" t="s">
        <v>6</v>
      </c>
      <c r="K37" s="95">
        <f>SUMIFS($K$8:$K$85,P$8:P$85,A$88,$C$8:$C$85,$AC$5)</f>
        <v>0</v>
      </c>
      <c r="L37" s="95">
        <f>SUMIFS($L$8:$L$85,P$8:P$85,A$88,$C$8:$C$85,$AC$5)</f>
        <v>0</v>
      </c>
      <c r="M37" s="96"/>
      <c r="N37" s="96"/>
      <c r="O37" s="97">
        <f>SUMIFS($O$8:$O$85,P$8:P$85,$A37,$C$8:$C$85,$AC$5)</f>
        <v>0</v>
      </c>
    </row>
    <row r="38" spans="1:21" x14ac:dyDescent="0.3">
      <c r="A38" s="73" t="s">
        <v>35</v>
      </c>
      <c r="B38" s="84"/>
      <c r="C38" s="93"/>
      <c r="D38" s="93">
        <v>13.333333</v>
      </c>
      <c r="E38" s="93">
        <v>4</v>
      </c>
      <c r="F38" s="69"/>
      <c r="G38" s="86"/>
      <c r="H38" s="93">
        <v>1</v>
      </c>
      <c r="I38" s="93">
        <v>1</v>
      </c>
      <c r="J38" s="194">
        <v>40</v>
      </c>
      <c r="K38" s="95">
        <v>168</v>
      </c>
      <c r="L38" s="95">
        <v>111</v>
      </c>
      <c r="M38" s="84"/>
      <c r="N38" s="84"/>
      <c r="O38" s="97">
        <v>3900</v>
      </c>
    </row>
    <row r="39" spans="1:21" x14ac:dyDescent="0.3">
      <c r="A39" s="76" t="s">
        <v>34</v>
      </c>
      <c r="B39" s="85"/>
      <c r="C39" s="93"/>
      <c r="D39" s="93">
        <v>86.666669999999996</v>
      </c>
      <c r="E39" s="93">
        <v>25</v>
      </c>
      <c r="F39" s="72"/>
      <c r="G39" s="87"/>
      <c r="H39" s="93">
        <v>6</v>
      </c>
      <c r="I39" s="93">
        <v>4</v>
      </c>
      <c r="J39" s="194">
        <v>41.667000000000002</v>
      </c>
      <c r="K39" s="95">
        <v>1050</v>
      </c>
      <c r="L39" s="95">
        <v>417</v>
      </c>
      <c r="M39" s="85"/>
      <c r="N39" s="85"/>
      <c r="O39" s="97">
        <v>30100</v>
      </c>
    </row>
    <row r="40" spans="1:21" x14ac:dyDescent="0.3">
      <c r="A40" s="80" t="s">
        <v>72</v>
      </c>
      <c r="B40" s="64"/>
      <c r="C40" s="64"/>
      <c r="D40" s="81">
        <v>100</v>
      </c>
      <c r="E40" s="81">
        <v>29</v>
      </c>
      <c r="F40" s="83"/>
      <c r="G40" s="64"/>
      <c r="H40" s="81">
        <f>SUM(H37:H39)</f>
        <v>7</v>
      </c>
      <c r="I40" s="81">
        <f>SUM(I37:I39)</f>
        <v>5</v>
      </c>
      <c r="J40" s="81"/>
      <c r="K40" s="82">
        <f>SUM(K37:K39)</f>
        <v>1218</v>
      </c>
      <c r="L40" s="82">
        <f>SUM(L37:L39)</f>
        <v>528</v>
      </c>
      <c r="M40" s="64"/>
      <c r="N40" s="64"/>
      <c r="O40" s="82">
        <f>SUM(O37:O39)</f>
        <v>34000</v>
      </c>
    </row>
    <row r="43" spans="1:21" x14ac:dyDescent="0.3">
      <c r="A43" s="29" t="s">
        <v>106</v>
      </c>
      <c r="B43" s="29"/>
      <c r="C43" s="29"/>
      <c r="D43" s="29"/>
      <c r="E43" s="29"/>
      <c r="F43" s="29"/>
      <c r="G43" s="29"/>
      <c r="H43" s="405" t="s">
        <v>140</v>
      </c>
      <c r="I43" s="405"/>
      <c r="J43" s="405"/>
    </row>
    <row r="44" spans="1:21" x14ac:dyDescent="0.3">
      <c r="A44" s="30"/>
      <c r="B44" s="30"/>
      <c r="C44" s="30"/>
      <c r="D44" s="30"/>
      <c r="E44" s="30"/>
      <c r="F44" s="30"/>
      <c r="G44" s="30"/>
      <c r="H44" s="30"/>
      <c r="I44" s="30"/>
      <c r="J44" s="31"/>
    </row>
    <row r="45" spans="1:21" x14ac:dyDescent="0.3">
      <c r="A45" s="410" t="s">
        <v>2</v>
      </c>
      <c r="B45" s="410"/>
      <c r="C45" s="410"/>
      <c r="D45" s="410"/>
      <c r="E45" s="410"/>
      <c r="F45" s="410"/>
      <c r="G45" s="234"/>
      <c r="H45" s="234"/>
      <c r="I45" s="234"/>
      <c r="J45" s="234"/>
    </row>
    <row r="46" spans="1:21" ht="15.5" x14ac:dyDescent="0.35">
      <c r="A46" s="59"/>
      <c r="B46" s="59"/>
      <c r="C46" s="59"/>
      <c r="D46" s="59"/>
      <c r="E46" s="59"/>
      <c r="F46" s="59"/>
      <c r="G46" s="1"/>
      <c r="H46" s="59"/>
      <c r="I46" s="59"/>
      <c r="J46" s="59"/>
    </row>
  </sheetData>
  <sheetProtection password="8E1A" sheet="1" objects="1" scenarios="1" selectLockedCells="1" selectUnlockedCells="1"/>
  <mergeCells count="7">
    <mergeCell ref="A1:P1"/>
    <mergeCell ref="F6:I6"/>
    <mergeCell ref="A45:F45"/>
    <mergeCell ref="H3:L3"/>
    <mergeCell ref="H43:J43"/>
    <mergeCell ref="L4:M4"/>
    <mergeCell ref="A2:Q2"/>
  </mergeCells>
  <conditionalFormatting sqref="P8:P27">
    <cfRule type="expression" dxfId="17" priority="21">
      <formula>$U8&gt;0</formula>
    </cfRule>
  </conditionalFormatting>
  <conditionalFormatting sqref="F8:F9 M8:M27 O8:O27 F17:F26">
    <cfRule type="expression" dxfId="16" priority="17">
      <formula>$Q8&gt;0</formula>
    </cfRule>
  </conditionalFormatting>
  <conditionalFormatting sqref="H8:I9 H17:I26">
    <cfRule type="expression" dxfId="15" priority="18">
      <formula>$R8&gt;0</formula>
    </cfRule>
  </conditionalFormatting>
  <conditionalFormatting sqref="J8 J17:J26">
    <cfRule type="expression" dxfId="14" priority="19">
      <formula>$S8&gt;0</formula>
    </cfRule>
  </conditionalFormatting>
  <conditionalFormatting sqref="K8:L26">
    <cfRule type="expression" dxfId="13" priority="20">
      <formula>$T8&gt;0</formula>
    </cfRule>
  </conditionalFormatting>
  <conditionalFormatting sqref="G10:G16">
    <cfRule type="expression" dxfId="12" priority="13">
      <formula>$W10&gt;0</formula>
    </cfRule>
  </conditionalFormatting>
  <conditionalFormatting sqref="F10:F16">
    <cfRule type="expression" dxfId="11" priority="8">
      <formula>$Q10&gt;0</formula>
    </cfRule>
  </conditionalFormatting>
  <conditionalFormatting sqref="H10:I16">
    <cfRule type="expression" dxfId="10" priority="9">
      <formula>$R10&gt;0</formula>
    </cfRule>
  </conditionalFormatting>
  <conditionalFormatting sqref="J10:J16">
    <cfRule type="expression" dxfId="9" priority="10">
      <formula>$S10&gt;0</formula>
    </cfRule>
  </conditionalFormatting>
  <conditionalFormatting sqref="B10:B16">
    <cfRule type="expression" dxfId="8" priority="12">
      <formula>$V10&gt;0</formula>
    </cfRule>
  </conditionalFormatting>
  <conditionalFormatting sqref="I10:I16">
    <cfRule type="expression" dxfId="7" priority="11">
      <formula>$U10&gt;0</formula>
    </cfRule>
  </conditionalFormatting>
  <conditionalFormatting sqref="C10:C16">
    <cfRule type="expression" dxfId="6" priority="7">
      <formula>$Z10&gt;0</formula>
    </cfRule>
  </conditionalFormatting>
  <conditionalFormatting sqref="D10:D16">
    <cfRule type="expression" dxfId="5" priority="6">
      <formula>$X10&gt;0</formula>
    </cfRule>
  </conditionalFormatting>
  <conditionalFormatting sqref="E10:E16">
    <cfRule type="expression" dxfId="4" priority="5">
      <formula>$Y10&gt;0</formula>
    </cfRule>
  </conditionalFormatting>
  <conditionalFormatting sqref="B9">
    <cfRule type="expression" dxfId="3" priority="4">
      <formula>$V9&gt;0</formula>
    </cfRule>
  </conditionalFormatting>
  <conditionalFormatting sqref="C9">
    <cfRule type="expression" dxfId="2" priority="3">
      <formula>$Z9&gt;0</formula>
    </cfRule>
  </conditionalFormatting>
  <conditionalFormatting sqref="G9">
    <cfRule type="expression" dxfId="1" priority="2">
      <formula>$W9&gt;0</formula>
    </cfRule>
  </conditionalFormatting>
  <conditionalFormatting sqref="J9">
    <cfRule type="expression" dxfId="0" priority="1">
      <formula>$S9&gt;0</formula>
    </cfRule>
  </conditionalFormatting>
  <printOptions horizontalCentered="1"/>
  <pageMargins left="0.31496062992125984" right="0.31496062992125984" top="0.39370078740157483" bottom="0.39370078740157483" header="0.19685039370078741" footer="0.19685039370078741"/>
  <pageSetup paperSize="9" scale="48" fitToHeight="6" orientation="landscape" r:id="rId1"/>
  <headerFooter>
    <oddFooter>&amp;RKAE-COVID-19 (V 31.01.2022)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Auswahllisten!$A$2:$A$6</xm:f>
          </x14:formula1>
          <xm:sqref>B9:B16</xm:sqref>
        </x14:dataValidation>
        <x14:dataValidation type="list" allowBlank="1" showInputMessage="1" showErrorMessage="1">
          <x14:formula1>
            <xm:f>Auswahllisten!$A$9:$A$10</xm:f>
          </x14:formula1>
          <xm:sqref>C9:C16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2" sqref="A2"/>
    </sheetView>
  </sheetViews>
  <sheetFormatPr baseColWidth="10" defaultRowHeight="14" x14ac:dyDescent="0.3"/>
  <cols>
    <col min="1" max="1" width="95.25" customWidth="1"/>
  </cols>
  <sheetData>
    <row r="1" spans="1:1" ht="45" customHeight="1" x14ac:dyDescent="0.3">
      <c r="A1" s="203" t="s">
        <v>151</v>
      </c>
    </row>
    <row r="2" spans="1:1" ht="179.15" customHeight="1" x14ac:dyDescent="0.3">
      <c r="A2" s="200" t="s">
        <v>152</v>
      </c>
    </row>
    <row r="3" spans="1:1" ht="68.5" customHeight="1" x14ac:dyDescent="0.3">
      <c r="A3" s="257" t="s">
        <v>149</v>
      </c>
    </row>
    <row r="4" spans="1:1" s="6" customFormat="1" ht="185.15" customHeight="1" x14ac:dyDescent="0.3">
      <c r="A4" s="200" t="s">
        <v>170</v>
      </c>
    </row>
    <row r="5" spans="1:1" ht="212.5" customHeight="1" x14ac:dyDescent="0.3">
      <c r="A5" s="257" t="s">
        <v>150</v>
      </c>
    </row>
    <row r="6" spans="1:1" ht="49.9" customHeight="1" x14ac:dyDescent="0.3">
      <c r="A6" s="200" t="s">
        <v>153</v>
      </c>
    </row>
    <row r="7" spans="1:1" ht="115.5" customHeight="1" x14ac:dyDescent="0.3">
      <c r="A7" s="288" t="s">
        <v>154</v>
      </c>
    </row>
    <row r="8" spans="1:1" ht="123" customHeight="1" x14ac:dyDescent="0.3">
      <c r="A8" s="288" t="s">
        <v>155</v>
      </c>
    </row>
    <row r="9" spans="1:1" ht="60.65" customHeight="1" x14ac:dyDescent="0.3">
      <c r="A9" s="288" t="s">
        <v>156</v>
      </c>
    </row>
    <row r="10" spans="1:1" ht="45.65" customHeight="1" x14ac:dyDescent="0.3">
      <c r="A10" s="288" t="s">
        <v>157</v>
      </c>
    </row>
    <row r="11" spans="1:1" x14ac:dyDescent="0.3">
      <c r="A11" s="200"/>
    </row>
    <row r="12" spans="1:1" x14ac:dyDescent="0.3">
      <c r="A12" s="200"/>
    </row>
    <row r="13" spans="1:1" x14ac:dyDescent="0.3">
      <c r="A13" s="200"/>
    </row>
    <row r="14" spans="1:1" x14ac:dyDescent="0.3">
      <c r="A14" s="200"/>
    </row>
    <row r="15" spans="1:1" x14ac:dyDescent="0.3">
      <c r="A15" s="200"/>
    </row>
    <row r="16" spans="1:1" x14ac:dyDescent="0.3">
      <c r="A16" s="200"/>
    </row>
    <row r="17" spans="1:1" x14ac:dyDescent="0.3">
      <c r="A17" s="200"/>
    </row>
  </sheetData>
  <sheetProtection password="8E1A" sheet="1" selectLockedCells="1" selectUnlockedCells="1"/>
  <printOptions horizontalCentered="1"/>
  <pageMargins left="0.70866141732283472" right="0.70866141732283472" top="0.78740157480314965" bottom="0.78740157480314965" header="0.31496062992125984" footer="0.31496062992125984"/>
  <pageSetup paperSize="9" orientation="portrait" r:id="rId1"/>
  <headerFooter>
    <oddFooter>&amp;LSeite &amp;P / &amp;N&amp;RKAE-COVID-19 (V 31.01.2022)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0"/>
  <sheetViews>
    <sheetView workbookViewId="0">
      <selection activeCell="A13" sqref="A13"/>
    </sheetView>
  </sheetViews>
  <sheetFormatPr baseColWidth="10" defaultRowHeight="14" x14ac:dyDescent="0.3"/>
  <cols>
    <col min="1" max="1" width="38.83203125" bestFit="1" customWidth="1"/>
  </cols>
  <sheetData>
    <row r="1" spans="1:1" x14ac:dyDescent="0.3">
      <c r="A1" s="62" t="s">
        <v>18</v>
      </c>
    </row>
    <row r="2" spans="1:1" x14ac:dyDescent="0.3">
      <c r="A2" s="3" t="s">
        <v>143</v>
      </c>
    </row>
    <row r="3" spans="1:1" x14ac:dyDescent="0.3">
      <c r="A3" s="3" t="s">
        <v>144</v>
      </c>
    </row>
    <row r="4" spans="1:1" ht="13.5" customHeight="1" x14ac:dyDescent="0.3">
      <c r="A4" s="3" t="s">
        <v>145</v>
      </c>
    </row>
    <row r="5" spans="1:1" ht="13.5" customHeight="1" x14ac:dyDescent="0.3">
      <c r="A5" s="3" t="s">
        <v>146</v>
      </c>
    </row>
    <row r="6" spans="1:1" ht="13.5" customHeight="1" x14ac:dyDescent="0.3">
      <c r="A6" s="3" t="s">
        <v>147</v>
      </c>
    </row>
    <row r="7" spans="1:1" ht="13.5" customHeight="1" x14ac:dyDescent="0.3">
      <c r="A7" s="3" t="s">
        <v>148</v>
      </c>
    </row>
    <row r="8" spans="1:1" x14ac:dyDescent="0.3">
      <c r="A8" s="62" t="s">
        <v>23</v>
      </c>
    </row>
    <row r="9" spans="1:1" x14ac:dyDescent="0.3">
      <c r="A9" t="s">
        <v>141</v>
      </c>
    </row>
    <row r="10" spans="1:1" x14ac:dyDescent="0.3">
      <c r="A10" t="s">
        <v>142</v>
      </c>
    </row>
  </sheetData>
  <sheetProtection password="8E1A" sheet="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Domanda-Conteggio</vt:lpstr>
      <vt:lpstr>Classificazione categ salariali</vt:lpstr>
      <vt:lpstr>Classificazione categ sal - Es.</vt:lpstr>
      <vt:lpstr>Spiegazioni importanti</vt:lpstr>
      <vt:lpstr>Auswahllisten</vt:lpstr>
      <vt:lpstr>'Classificazione categ sal - Es.'!Druckbereich</vt:lpstr>
      <vt:lpstr>'Classificazione categ salariali'!Druckbereich</vt:lpstr>
      <vt:lpstr>'Domanda-Conteggio'!Druckbereich</vt:lpstr>
      <vt:lpstr>'Spiegazioni importanti'!Druckbereich</vt:lpstr>
      <vt:lpstr>'Classificazione categ sal - Es.'!Drucktitel</vt:lpstr>
      <vt:lpstr>'Classificazione categ salariali'!Drucktitel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2022-02-16T11:22:14Z</cp:lastPrinted>
  <dcterms:created xsi:type="dcterms:W3CDTF">2020-03-18T11:14:54Z</dcterms:created>
  <dcterms:modified xsi:type="dcterms:W3CDTF">2022-02-17T10:00:45Z</dcterms:modified>
</cp:coreProperties>
</file>